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465" windowWidth="15600" windowHeight="10605" activeTab="1"/>
  </bookViews>
  <sheets>
    <sheet name="График" sheetId="1" r:id="rId1"/>
    <sheet name="План" sheetId="2" r:id="rId2"/>
  </sheets>
  <definedNames>
    <definedName name="_xlnm.Print_Area" localSheetId="1">'План'!$A$1:$BJ$79</definedName>
  </definedNames>
  <calcPr fullCalcOnLoad="1"/>
</workbook>
</file>

<file path=xl/sharedStrings.xml><?xml version="1.0" encoding="utf-8"?>
<sst xmlns="http://schemas.openxmlformats.org/spreadsheetml/2006/main" count="359" uniqueCount="184">
  <si>
    <t>Наименование дисциплины</t>
  </si>
  <si>
    <t>Всего часов</t>
  </si>
  <si>
    <t>Аудиторных часов</t>
  </si>
  <si>
    <t>Форма итогового контроля (экзамен, зачет)</t>
  </si>
  <si>
    <t>1 курс</t>
  </si>
  <si>
    <t>2 курс</t>
  </si>
  <si>
    <t>Экзамен</t>
  </si>
  <si>
    <t>Зачет</t>
  </si>
  <si>
    <t>В том числе</t>
  </si>
  <si>
    <t>аудиторные</t>
  </si>
  <si>
    <t>из них</t>
  </si>
  <si>
    <t>лекции</t>
  </si>
  <si>
    <t>семинары</t>
  </si>
  <si>
    <t>практические</t>
  </si>
  <si>
    <t>III. План учебного процесса</t>
  </si>
  <si>
    <t xml:space="preserve">Распределение по годам обучения </t>
  </si>
  <si>
    <t>Распределение аудиторной  нагрузки по модулям</t>
  </si>
  <si>
    <t>Зачетные единицы</t>
  </si>
  <si>
    <t>Формы  контроля по модулям</t>
  </si>
  <si>
    <t>3 курс</t>
  </si>
  <si>
    <t>4 курс</t>
  </si>
  <si>
    <t>Базовая часть</t>
  </si>
  <si>
    <t>Математический анализ</t>
  </si>
  <si>
    <t>Алгебра</t>
  </si>
  <si>
    <t>Программирование</t>
  </si>
  <si>
    <t>Дискретная математика</t>
  </si>
  <si>
    <t>Архитектура вычислительных систем</t>
  </si>
  <si>
    <t>Теория вероятностей и математическая статистика</t>
  </si>
  <si>
    <t>Операционные системы</t>
  </si>
  <si>
    <t>Групповая динамика и коммуникации в профессиональной практике программной инженерии</t>
  </si>
  <si>
    <t>Конструирование программного обеспечения</t>
  </si>
  <si>
    <t>Базы данных</t>
  </si>
  <si>
    <t>Экономика программной инженерии</t>
  </si>
  <si>
    <t>Обеспечение качества и тестирование</t>
  </si>
  <si>
    <t>Управление программными проектами</t>
  </si>
  <si>
    <t>Распределенные вычисления</t>
  </si>
  <si>
    <t>Исследование операций</t>
  </si>
  <si>
    <t>Компьютерная графика</t>
  </si>
  <si>
    <t>Учебная практика</t>
  </si>
  <si>
    <t>Технологическая практика</t>
  </si>
  <si>
    <t>Производственная практика</t>
  </si>
  <si>
    <t>Преддипломная практика</t>
  </si>
  <si>
    <t>Вся образовательная программа</t>
  </si>
  <si>
    <t>1, 2, 4</t>
  </si>
  <si>
    <t>3, 4</t>
  </si>
  <si>
    <t>Статистические и эмпирические методы компьютинга</t>
  </si>
  <si>
    <t>Введение в программную инженерию</t>
  </si>
  <si>
    <t>сам. работа</t>
  </si>
  <si>
    <t>Код учебного цикла, № п/п</t>
  </si>
  <si>
    <t>Трудоемкость (зачетные единицы)</t>
  </si>
  <si>
    <t>Трудоемкость (зачетные единицы) по стандарту</t>
  </si>
  <si>
    <t>Коды формируемых компетенций по стандарту</t>
  </si>
  <si>
    <t>Федеральное государственное автономное образовательное учреждение высшего профессионального образования
 "Национальный исследовательский университет "Высшая школа экономики"</t>
  </si>
  <si>
    <t>НИУ ВШЭ - Нижний Новгород</t>
  </si>
  <si>
    <t>"УТВЕРЖДАЮ"</t>
  </si>
  <si>
    <t>Первый проректор</t>
  </si>
  <si>
    <t>В.В. Радаев</t>
  </si>
  <si>
    <t xml:space="preserve"> БАЗОВЫЙ УЧЕБНЫЙ ПЛАН </t>
  </si>
  <si>
    <t>факультет Бизнес-информатики и прикладной математики</t>
  </si>
  <si>
    <t>Срок обучения: 4 года</t>
  </si>
  <si>
    <t xml:space="preserve">                   II.  Сводные данные по </t>
  </si>
  <si>
    <t>I. График учебного процесса</t>
  </si>
  <si>
    <t xml:space="preserve">              бюджету времени</t>
  </si>
  <si>
    <t xml:space="preserve">Курсы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</si>
  <si>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</si>
  <si>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</si>
  <si>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</si>
  <si>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</si>
  <si>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</si>
  <si>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</si>
  <si>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</si>
  <si>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</si>
  <si>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</si>
  <si>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</si>
  <si>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</si>
  <si>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</si>
  <si>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Теоретическое      обучение </t>
  </si>
  <si>
    <t>Зачетно-экзаменационные недели</t>
  </si>
  <si>
    <t>Практики</t>
  </si>
  <si>
    <t>Итоговая государственная аттестация, включая подготовку и защиту ВКР</t>
  </si>
  <si>
    <t>Каникулы,включая отпуск после окончания вуза</t>
  </si>
  <si>
    <t>Всего</t>
  </si>
  <si>
    <t>I</t>
  </si>
  <si>
    <t>э</t>
  </si>
  <si>
    <t>к</t>
  </si>
  <si>
    <t>п</t>
  </si>
  <si>
    <t>II</t>
  </si>
  <si>
    <t>III</t>
  </si>
  <si>
    <t>IV</t>
  </si>
  <si>
    <t>а</t>
  </si>
  <si>
    <t xml:space="preserve">1 модуль </t>
  </si>
  <si>
    <t xml:space="preserve">2 модуль </t>
  </si>
  <si>
    <t xml:space="preserve">  3 модуль</t>
  </si>
  <si>
    <t xml:space="preserve">  4 модуль </t>
  </si>
  <si>
    <t>Всего (в неделях):</t>
  </si>
  <si>
    <t>Условные обозначения:</t>
  </si>
  <si>
    <t>теоретическое обучение</t>
  </si>
  <si>
    <t>каникулы</t>
  </si>
  <si>
    <t xml:space="preserve">практика </t>
  </si>
  <si>
    <t>итоговая государственная аттестация, включая подготовку и защиту ВКР</t>
  </si>
  <si>
    <t>о</t>
  </si>
  <si>
    <t>отпуск после окончания вуза</t>
  </si>
  <si>
    <t xml:space="preserve">зачетно-экзаменационные недели </t>
  </si>
  <si>
    <t>"        "                           2012</t>
  </si>
  <si>
    <t>СОГЛАСОВАНО:</t>
  </si>
  <si>
    <t>Проректор</t>
  </si>
  <si>
    <t>С.Ю. Рощин</t>
  </si>
  <si>
    <t>"____"</t>
  </si>
  <si>
    <t xml:space="preserve"> Направление 09.03.04  Программная инженерия подготовки бакалавров</t>
  </si>
  <si>
    <t>1</t>
  </si>
  <si>
    <t xml:space="preserve">  Безопасность жизнедеятельности</t>
  </si>
  <si>
    <t>2</t>
  </si>
  <si>
    <t xml:space="preserve">  Физическая культура</t>
  </si>
  <si>
    <t xml:space="preserve">  История</t>
  </si>
  <si>
    <t>1,2,3,4</t>
  </si>
  <si>
    <t>3</t>
  </si>
  <si>
    <t>1,2,4</t>
  </si>
  <si>
    <t>1.1</t>
  </si>
  <si>
    <t>1.2</t>
  </si>
  <si>
    <t>1.3</t>
  </si>
  <si>
    <t>2.1</t>
  </si>
  <si>
    <t>3.1</t>
  </si>
  <si>
    <t>3.2</t>
  </si>
  <si>
    <t>3.3</t>
  </si>
  <si>
    <t>Б.Ф</t>
  </si>
  <si>
    <t>Английский язык</t>
  </si>
  <si>
    <t>Б.О</t>
  </si>
  <si>
    <t xml:space="preserve"> Общий цикл</t>
  </si>
  <si>
    <t>Б.Пр</t>
  </si>
  <si>
    <t>Профессиональный цикл (Major)</t>
  </si>
  <si>
    <t>149 - 152</t>
  </si>
  <si>
    <t>Психология в ИТ</t>
  </si>
  <si>
    <t>Алгоритмы и структуры данных</t>
  </si>
  <si>
    <t>Экономика фирмы</t>
  </si>
  <si>
    <t>Разработка и анализ требований</t>
  </si>
  <si>
    <t>Интеллектуальное право</t>
  </si>
  <si>
    <t>Проектирование архитектуры программных систем</t>
  </si>
  <si>
    <t>Философия науки</t>
  </si>
  <si>
    <t>Дисциплины по выбору</t>
  </si>
  <si>
    <t>28 - 31</t>
  </si>
  <si>
    <t>Дисциплина по выбору 1 (1 из 3)</t>
  </si>
  <si>
    <t>Программирование на языке Java</t>
  </si>
  <si>
    <t>Спецификация программных систем</t>
  </si>
  <si>
    <t>Дисциплина по выбору 2 (1 из 2)</t>
  </si>
  <si>
    <t>Операционные системы для мобильных платформ</t>
  </si>
  <si>
    <t>Имитационное моделирование</t>
  </si>
  <si>
    <t>Дисциплина по выбору 3 (1 из 3)</t>
  </si>
  <si>
    <t>Мобильные технологии</t>
  </si>
  <si>
    <t>Разработка данных</t>
  </si>
  <si>
    <t>Б.Пр.Б</t>
  </si>
  <si>
    <t>Б.ДВ</t>
  </si>
  <si>
    <t>Б.М</t>
  </si>
  <si>
    <t>Дополнительный профиль (Minor)</t>
  </si>
  <si>
    <t>Б.ПД</t>
  </si>
  <si>
    <t>Компьютерный практикум по математическому анализу</t>
  </si>
  <si>
    <t>Компьютерный практикум по алгебре</t>
  </si>
  <si>
    <t>Практики, проектная и/или исследовательская работа</t>
  </si>
  <si>
    <t>Научно-исследовательcкий/ Проектный семинар</t>
  </si>
  <si>
    <t>Курсовые работы</t>
  </si>
  <si>
    <t>Введение в программирование</t>
  </si>
  <si>
    <t>Независимая профессиональная сертификация</t>
  </si>
  <si>
    <t>Государственная итоговая аттестация</t>
  </si>
  <si>
    <t>3 - 6</t>
  </si>
  <si>
    <t>УК-8, ПК-5</t>
  </si>
  <si>
    <t>2.2</t>
  </si>
  <si>
    <t>Б.ГИА</t>
  </si>
  <si>
    <t>Проектный семинар</t>
  </si>
  <si>
    <t>Научно-исследовательский семинар</t>
  </si>
  <si>
    <t>1,2,3</t>
  </si>
  <si>
    <t>Квалификация (степень): Академический бакалавр</t>
  </si>
  <si>
    <t>Форма обучения: очная</t>
  </si>
  <si>
    <t>Годы обучения: 2014/2015 - 2017/2018</t>
  </si>
  <si>
    <t>Компьютерный практикум</t>
  </si>
  <si>
    <t>Практика</t>
  </si>
  <si>
    <t>Подготовка ВКР</t>
  </si>
  <si>
    <t>Факультативы</t>
  </si>
  <si>
    <t>Проекты</t>
  </si>
  <si>
    <t>2.4</t>
  </si>
  <si>
    <t>2.3</t>
  </si>
  <si>
    <t>Защита ВКР</t>
  </si>
  <si>
    <t>Определяется Minor'ом</t>
  </si>
  <si>
    <t>УК-1, УК-9,      ПК-32, ПК-36</t>
  </si>
  <si>
    <t>УК-1 - УК-9,           ПК-1 - ПК-19,        ПК-22 - ПК-27,      ПК-30, ПК-31,  ПК-33 - ПК-36</t>
  </si>
  <si>
    <t>УК-1 - УК-10,        ПК-1 - ПК-31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</si>
</sst>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;[Red]0.0"/>
  </numFmts>
  <fonts count="57">
    <font>
      <sz val="10"/>
      <name val="Times New Roman Cyr"/>
      <family val="0"/>
    </font>
    <font>
      <sz val="11"/>
      <color indexed="8"/>
      <name val="Calibri"/>
      <family val="2"/>
    </font>
    <font>
      <b/>
      <sz val="10"/>
      <name val="Times New Roman Cyr"/>
      <family val="0"/>
    </font>
    <font>
      <sz val="22"/>
      <name val="Times New Roman Cyr"/>
      <family val="0"/>
    </font>
    <font>
      <b/>
      <sz val="10"/>
      <name val="Arial Cyr"/>
      <family val="0"/>
    </font>
    <font>
      <sz val="10"/>
      <name val="Arial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 tint="-0.24997000396251678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172" fontId="9" fillId="36" borderId="10" xfId="0" applyNumberFormat="1" applyFont="1" applyFill="1" applyBorder="1" applyAlignment="1">
      <alignment horizontal="center" vertical="center"/>
    </xf>
    <xf numFmtId="49" fontId="9" fillId="36" borderId="10" xfId="0" applyNumberFormat="1" applyFont="1" applyFill="1" applyBorder="1" applyAlignment="1">
      <alignment horizontal="center" vertical="center" wrapText="1"/>
    </xf>
    <xf numFmtId="172" fontId="9" fillId="36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9" fillId="36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10" fillId="0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4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/>
    </xf>
    <xf numFmtId="0" fontId="5" fillId="0" borderId="0" xfId="0" applyFont="1" applyFill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36" borderId="0" xfId="0" applyFont="1" applyFill="1" applyAlignment="1">
      <alignment/>
    </xf>
    <xf numFmtId="0" fontId="0" fillId="36" borderId="0" xfId="0" applyFill="1" applyAlignment="1">
      <alignment/>
    </xf>
    <xf numFmtId="0" fontId="4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4" fillId="36" borderId="0" xfId="0" applyFont="1" applyFill="1" applyAlignment="1">
      <alignment horizontal="left"/>
    </xf>
    <xf numFmtId="0" fontId="35" fillId="36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5" fillId="0" borderId="0" xfId="0" applyFont="1" applyAlignment="1">
      <alignment/>
    </xf>
    <xf numFmtId="0" fontId="13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shrinkToFit="1"/>
    </xf>
    <xf numFmtId="0" fontId="55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6" borderId="0" xfId="0" applyFont="1" applyFill="1" applyAlignment="1">
      <alignment vertical="top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Border="1" applyAlignment="1">
      <alignment wrapText="1"/>
    </xf>
    <xf numFmtId="0" fontId="8" fillId="0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52" applyNumberFormat="1" applyFont="1" applyFill="1" applyBorder="1" applyAlignment="1">
      <alignment horizontal="center" vertical="center"/>
      <protection/>
    </xf>
    <xf numFmtId="172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/>
    </xf>
    <xf numFmtId="173" fontId="9" fillId="0" borderId="10" xfId="52" applyNumberFormat="1" applyFont="1" applyFill="1" applyBorder="1" applyAlignment="1">
      <alignment horizontal="center" vertical="center"/>
      <protection/>
    </xf>
    <xf numFmtId="173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" fontId="9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center" vertical="center" wrapText="1"/>
    </xf>
    <xf numFmtId="172" fontId="8" fillId="37" borderId="10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172" fontId="8" fillId="36" borderId="10" xfId="0" applyNumberFormat="1" applyFon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 vertical="center" wrapText="1"/>
    </xf>
    <xf numFmtId="1" fontId="8" fillId="37" borderId="10" xfId="0" applyNumberFormat="1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center" vertical="center"/>
    </xf>
    <xf numFmtId="172" fontId="8" fillId="37" borderId="10" xfId="0" applyNumberFormat="1" applyFont="1" applyFill="1" applyBorder="1" applyAlignment="1">
      <alignment horizontal="center" vertical="center"/>
    </xf>
    <xf numFmtId="0" fontId="8" fillId="37" borderId="10" xfId="0" applyNumberFormat="1" applyFont="1" applyFill="1" applyBorder="1" applyAlignment="1">
      <alignment horizontal="center" vertical="center"/>
    </xf>
    <xf numFmtId="0" fontId="10" fillId="37" borderId="10" xfId="0" applyNumberFormat="1" applyFont="1" applyFill="1" applyBorder="1" applyAlignment="1">
      <alignment horizontal="center" vertical="center"/>
    </xf>
    <xf numFmtId="0" fontId="9" fillId="37" borderId="10" xfId="52" applyNumberFormat="1" applyFont="1" applyFill="1" applyBorder="1" applyAlignment="1">
      <alignment horizontal="center" vertical="center"/>
      <protection/>
    </xf>
    <xf numFmtId="0" fontId="9" fillId="37" borderId="10" xfId="0" applyFont="1" applyFill="1" applyBorder="1" applyAlignment="1">
      <alignment horizontal="center" vertical="center"/>
    </xf>
    <xf numFmtId="173" fontId="8" fillId="36" borderId="10" xfId="0" applyNumberFormat="1" applyFont="1" applyFill="1" applyBorder="1" applyAlignment="1">
      <alignment horizontal="center" vertical="center"/>
    </xf>
    <xf numFmtId="0" fontId="8" fillId="36" borderId="10" xfId="0" applyNumberFormat="1" applyFont="1" applyFill="1" applyBorder="1" applyAlignment="1">
      <alignment horizontal="center" vertical="center"/>
    </xf>
    <xf numFmtId="0" fontId="9" fillId="36" borderId="10" xfId="0" applyNumberFormat="1" applyFont="1" applyFill="1" applyBorder="1" applyAlignment="1">
      <alignment horizontal="center" vertical="center" wrapText="1"/>
    </xf>
    <xf numFmtId="0" fontId="5" fillId="36" borderId="10" xfId="52" applyNumberFormat="1" applyFont="1" applyFill="1" applyBorder="1" applyAlignment="1">
      <alignment horizontal="center" vertical="center"/>
      <protection/>
    </xf>
    <xf numFmtId="172" fontId="8" fillId="36" borderId="10" xfId="0" applyNumberFormat="1" applyFont="1" applyFill="1" applyBorder="1" applyAlignment="1">
      <alignment horizontal="center" vertical="center"/>
    </xf>
    <xf numFmtId="173" fontId="8" fillId="36" borderId="10" xfId="0" applyNumberFormat="1" applyFont="1" applyFill="1" applyBorder="1" applyAlignment="1">
      <alignment horizontal="center" vertical="center" wrapText="1"/>
    </xf>
    <xf numFmtId="173" fontId="9" fillId="36" borderId="10" xfId="0" applyNumberFormat="1" applyFont="1" applyFill="1" applyBorder="1" applyAlignment="1">
      <alignment horizontal="center" vertical="center" wrapText="1"/>
    </xf>
    <xf numFmtId="173" fontId="9" fillId="36" borderId="10" xfId="0" applyNumberFormat="1" applyFont="1" applyFill="1" applyBorder="1" applyAlignment="1">
      <alignment horizontal="center" vertical="center"/>
    </xf>
    <xf numFmtId="173" fontId="8" fillId="37" borderId="10" xfId="0" applyNumberFormat="1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textRotation="90" wrapText="1"/>
    </xf>
    <xf numFmtId="0" fontId="8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 quotePrefix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36" borderId="10" xfId="52" applyFont="1" applyFill="1" applyBorder="1" applyAlignment="1" quotePrefix="1">
      <alignment horizontal="center" vertical="center"/>
      <protection/>
    </xf>
    <xf numFmtId="0" fontId="5" fillId="36" borderId="10" xfId="52" applyFont="1" applyFill="1" applyBorder="1" applyAlignment="1" quotePrefix="1">
      <alignment horizontal="center" vertical="center"/>
      <protection/>
    </xf>
    <xf numFmtId="0" fontId="0" fillId="35" borderId="0" xfId="0" applyFont="1" applyFill="1" applyAlignment="1">
      <alignment horizontal="center" vertical="center"/>
    </xf>
    <xf numFmtId="49" fontId="8" fillId="37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0" fontId="15" fillId="0" borderId="22" xfId="0" applyFont="1" applyFill="1" applyBorder="1" applyAlignment="1">
      <alignment horizontal="center" vertical="center" textRotation="90" wrapText="1"/>
    </xf>
    <xf numFmtId="0" fontId="15" fillId="0" borderId="23" xfId="0" applyFont="1" applyFill="1" applyBorder="1" applyAlignment="1">
      <alignment horizontal="center" vertical="center" textRotation="90" wrapText="1"/>
    </xf>
    <xf numFmtId="0" fontId="15" fillId="0" borderId="22" xfId="0" applyFont="1" applyFill="1" applyBorder="1" applyAlignment="1">
      <alignment textRotation="90" wrapText="1"/>
    </xf>
    <xf numFmtId="0" fontId="15" fillId="0" borderId="23" xfId="0" applyFont="1" applyFill="1" applyBorder="1" applyAlignment="1">
      <alignment textRotation="90" wrapText="1"/>
    </xf>
    <xf numFmtId="0" fontId="15" fillId="0" borderId="22" xfId="0" applyFont="1" applyFill="1" applyBorder="1" applyAlignment="1">
      <alignment horizontal="center" textRotation="90" wrapText="1"/>
    </xf>
    <xf numFmtId="0" fontId="15" fillId="0" borderId="23" xfId="0" applyFont="1" applyFill="1" applyBorder="1" applyAlignment="1">
      <alignment horizontal="center" textRotation="90" wrapText="1"/>
    </xf>
    <xf numFmtId="0" fontId="15" fillId="0" borderId="24" xfId="0" applyFont="1" applyFill="1" applyBorder="1" applyAlignment="1">
      <alignment horizontal="center" textRotation="90" wrapText="1"/>
    </xf>
    <xf numFmtId="0" fontId="15" fillId="0" borderId="25" xfId="0" applyFont="1" applyFill="1" applyBorder="1" applyAlignment="1">
      <alignment horizontal="center" textRotation="90" wrapText="1"/>
    </xf>
    <xf numFmtId="0" fontId="4" fillId="0" borderId="0" xfId="0" applyFont="1" applyAlignment="1">
      <alignment horizontal="center" wrapText="1"/>
    </xf>
    <xf numFmtId="0" fontId="14" fillId="0" borderId="22" xfId="0" applyFont="1" applyBorder="1" applyAlignment="1">
      <alignment textRotation="90"/>
    </xf>
    <xf numFmtId="0" fontId="14" fillId="0" borderId="23" xfId="0" applyFont="1" applyBorder="1" applyAlignment="1">
      <alignment textRotation="90"/>
    </xf>
    <xf numFmtId="0" fontId="14" fillId="0" borderId="17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textRotation="90" wrapText="1"/>
    </xf>
    <xf numFmtId="0" fontId="9" fillId="0" borderId="12" xfId="0" applyNumberFormat="1" applyFont="1" applyFill="1" applyBorder="1" applyAlignment="1">
      <alignment horizontal="center" vertical="center" textRotation="90" wrapText="1"/>
    </xf>
    <xf numFmtId="0" fontId="9" fillId="0" borderId="31" xfId="0" applyNumberFormat="1" applyFont="1" applyFill="1" applyBorder="1" applyAlignment="1">
      <alignment horizontal="center" vertical="center" textRotation="90" wrapText="1"/>
    </xf>
    <xf numFmtId="0" fontId="9" fillId="0" borderId="32" xfId="0" applyFont="1" applyFill="1" applyBorder="1" applyAlignment="1">
      <alignment horizontal="center" vertical="center" textRotation="90" wrapText="1"/>
    </xf>
    <xf numFmtId="0" fontId="9" fillId="0" borderId="33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9" fillId="0" borderId="34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31" xfId="0" applyFont="1" applyFill="1" applyBorder="1" applyAlignment="1">
      <alignment horizontal="center" vertical="center" textRotation="90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29" xfId="0" applyFont="1" applyFill="1" applyBorder="1" applyAlignment="1">
      <alignment horizontal="center" vertical="center" textRotation="90" wrapText="1"/>
    </xf>
    <xf numFmtId="0" fontId="9" fillId="0" borderId="30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textRotation="90" wrapText="1"/>
    </xf>
    <xf numFmtId="0" fontId="9" fillId="0" borderId="35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7"/>
  <sheetViews>
    <sheetView zoomScalePageLayoutView="0" workbookViewId="0" topLeftCell="A1">
      <selection activeCell="BL14" sqref="BL14"/>
    </sheetView>
  </sheetViews>
  <sheetFormatPr defaultColWidth="9.00390625" defaultRowHeight="12.75"/>
  <cols>
    <col min="1" max="53" width="2.875" style="0" customWidth="1"/>
    <col min="54" max="55" width="6.50390625" style="0" customWidth="1"/>
    <col min="56" max="56" width="7.50390625" style="0" customWidth="1"/>
    <col min="57" max="60" width="6.50390625" style="0" customWidth="1"/>
    <col min="61" max="63" width="4.875" style="0" customWidth="1"/>
  </cols>
  <sheetData>
    <row r="1" spans="1:59" ht="15" customHeight="1">
      <c r="A1" s="157" t="s">
        <v>52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</row>
    <row r="2" spans="1:59" ht="1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</row>
    <row r="3" spans="1:59" ht="1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</row>
    <row r="4" spans="1:60" ht="1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34"/>
      <c r="R4" s="34"/>
      <c r="S4" s="34"/>
      <c r="T4" s="34"/>
      <c r="U4" s="34"/>
      <c r="V4" s="34"/>
      <c r="W4" s="34"/>
      <c r="X4" s="34"/>
      <c r="Y4" s="35"/>
      <c r="Z4" s="34" t="s">
        <v>53</v>
      </c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6" t="s">
        <v>54</v>
      </c>
      <c r="BB4" s="36"/>
      <c r="BC4" s="36"/>
      <c r="BD4" s="36"/>
      <c r="BE4" s="36"/>
      <c r="BF4" s="36"/>
      <c r="BG4" s="36"/>
      <c r="BH4" s="34"/>
    </row>
    <row r="5" spans="1:60" ht="1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3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8" t="s">
        <v>55</v>
      </c>
      <c r="BB5" s="38"/>
      <c r="BC5" s="38"/>
      <c r="BD5" s="38"/>
      <c r="BE5" s="38"/>
      <c r="BF5" s="38"/>
      <c r="BG5" s="38"/>
      <c r="BH5" s="39"/>
    </row>
    <row r="6" spans="1:60" ht="1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3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40"/>
      <c r="BB6" s="40"/>
      <c r="BC6" s="40"/>
      <c r="BD6" s="40"/>
      <c r="BE6" s="40" t="s">
        <v>56</v>
      </c>
      <c r="BF6" s="40"/>
      <c r="BG6" s="40"/>
      <c r="BH6" s="37"/>
    </row>
    <row r="7" spans="1:60" ht="15" customHeight="1">
      <c r="A7" s="37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34"/>
      <c r="R7" s="34"/>
      <c r="S7" s="34"/>
      <c r="T7" s="34"/>
      <c r="U7" s="34"/>
      <c r="V7" s="34"/>
      <c r="W7" s="34"/>
      <c r="X7" s="34"/>
      <c r="Y7" s="34" t="s">
        <v>57</v>
      </c>
      <c r="Z7" s="41"/>
      <c r="AA7" s="34"/>
      <c r="AB7" s="41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42" t="s">
        <v>103</v>
      </c>
      <c r="BB7" s="43"/>
      <c r="BC7" s="43"/>
      <c r="BD7" s="43">
        <v>2014</v>
      </c>
      <c r="BE7" s="43"/>
      <c r="BF7" s="43"/>
      <c r="BG7" s="44"/>
      <c r="BH7" s="33"/>
    </row>
    <row r="8" spans="1:60" ht="1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7"/>
      <c r="L8" s="37"/>
      <c r="M8" s="37"/>
      <c r="N8" s="37"/>
      <c r="O8" s="37"/>
      <c r="P8" s="39"/>
      <c r="Q8" s="37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5"/>
      <c r="AT8" s="45"/>
      <c r="AU8" s="39"/>
      <c r="AV8" s="39"/>
      <c r="AW8" s="39"/>
      <c r="AX8" s="39"/>
      <c r="AY8" s="39"/>
      <c r="AZ8" s="39"/>
      <c r="BA8" s="38"/>
      <c r="BB8" s="38"/>
      <c r="BC8" s="38"/>
      <c r="BD8" s="38"/>
      <c r="BE8" s="38"/>
      <c r="BF8" s="36"/>
      <c r="BG8" s="36"/>
      <c r="BH8" s="33"/>
    </row>
    <row r="9" spans="1:60" ht="1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7"/>
      <c r="Q9" s="46" t="s">
        <v>108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8"/>
      <c r="AT9" s="48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6"/>
    </row>
    <row r="10" spans="1:59" ht="1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9"/>
      <c r="P10" s="39"/>
      <c r="Q10" s="49"/>
      <c r="R10" s="49"/>
      <c r="S10" s="39"/>
      <c r="T10" s="39"/>
      <c r="U10" s="3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5"/>
      <c r="AT10" s="45"/>
      <c r="AU10" s="45"/>
      <c r="AV10" s="45"/>
      <c r="AW10" s="45"/>
      <c r="AX10" s="45"/>
      <c r="AY10" s="45"/>
      <c r="AZ10" s="45"/>
      <c r="BA10" s="45"/>
      <c r="BB10" s="41"/>
      <c r="BC10" s="41"/>
      <c r="BD10" s="41"/>
      <c r="BE10" s="41"/>
      <c r="BF10" s="41"/>
      <c r="BG10" s="41"/>
    </row>
    <row r="11" spans="1:59" ht="1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9"/>
      <c r="P11" s="39"/>
      <c r="Q11" s="49"/>
      <c r="R11" s="49"/>
      <c r="S11" s="39"/>
      <c r="T11" s="39"/>
      <c r="U11" s="3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5"/>
      <c r="AT11" s="45"/>
      <c r="AU11" s="45"/>
      <c r="AV11" s="45"/>
      <c r="AW11" s="45"/>
      <c r="AX11" s="45"/>
      <c r="AY11" s="45"/>
      <c r="AZ11" s="45"/>
      <c r="BA11" s="45"/>
      <c r="BB11" s="41"/>
      <c r="BC11" s="41"/>
      <c r="BD11" s="41"/>
      <c r="BE11" s="41"/>
      <c r="BF11" s="41"/>
      <c r="BG11" s="41"/>
    </row>
    <row r="12" spans="1:60" ht="1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82" t="s">
        <v>58</v>
      </c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48"/>
      <c r="BG12" s="48"/>
      <c r="BH12" s="51"/>
    </row>
    <row r="13" spans="1:60" ht="15" customHeight="1">
      <c r="A13" s="47"/>
      <c r="B13" s="52" t="s">
        <v>171</v>
      </c>
      <c r="C13" s="52"/>
      <c r="D13" s="52"/>
      <c r="E13" s="52"/>
      <c r="F13" s="52"/>
      <c r="G13" s="52"/>
      <c r="H13" s="52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51"/>
    </row>
    <row r="14" spans="1:60" ht="15" customHeight="1">
      <c r="A14" s="47"/>
      <c r="B14" s="52" t="s">
        <v>170</v>
      </c>
      <c r="C14" s="52"/>
      <c r="D14" s="52"/>
      <c r="E14" s="52"/>
      <c r="F14" s="52"/>
      <c r="G14" s="52"/>
      <c r="H14" s="52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53"/>
      <c r="X14" s="53"/>
      <c r="Y14" s="53"/>
      <c r="Z14" s="53"/>
      <c r="AA14" s="53"/>
      <c r="AB14" s="53"/>
      <c r="AC14" s="53"/>
      <c r="AD14" s="53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7"/>
      <c r="BG14" s="47"/>
      <c r="BH14" s="51"/>
    </row>
    <row r="15" spans="1:60" ht="15" customHeight="1">
      <c r="A15" s="47"/>
      <c r="B15" s="54" t="s">
        <v>169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8"/>
      <c r="AX15" s="48"/>
      <c r="AY15" s="47"/>
      <c r="AZ15" s="47"/>
      <c r="BA15" s="47"/>
      <c r="BB15" s="47"/>
      <c r="BC15" s="47"/>
      <c r="BD15" s="47"/>
      <c r="BE15" s="47"/>
      <c r="BF15" s="47"/>
      <c r="BG15" s="47"/>
      <c r="BH15" s="55"/>
    </row>
    <row r="16" spans="1:60" ht="15" customHeight="1">
      <c r="A16" s="34"/>
      <c r="B16" s="56" t="s">
        <v>59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41"/>
      <c r="AX16" s="41"/>
      <c r="AY16" s="39"/>
      <c r="AZ16" s="39"/>
      <c r="BA16" s="39"/>
      <c r="BB16" s="39"/>
      <c r="BC16" s="39"/>
      <c r="BD16" s="39"/>
      <c r="BE16" s="39"/>
      <c r="BF16" s="34"/>
      <c r="BG16" s="34"/>
      <c r="BH16" s="57"/>
    </row>
    <row r="17" spans="1:59" ht="15" customHeight="1">
      <c r="A17" s="34"/>
      <c r="B17" s="56"/>
      <c r="C17" s="39"/>
      <c r="D17" s="39"/>
      <c r="E17" s="39"/>
      <c r="F17" s="39"/>
      <c r="G17" s="39"/>
      <c r="H17" s="39"/>
      <c r="I17" s="39"/>
      <c r="J17" s="39"/>
      <c r="K17" s="39"/>
      <c r="L17" s="58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4" t="s">
        <v>61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41"/>
      <c r="AX17" s="41"/>
      <c r="AY17" s="39" t="s">
        <v>60</v>
      </c>
      <c r="AZ17" s="39"/>
      <c r="BA17" s="39"/>
      <c r="BB17" s="83"/>
      <c r="BC17" s="83"/>
      <c r="BD17" s="83"/>
      <c r="BE17" s="39"/>
      <c r="BF17" s="34"/>
      <c r="BG17" s="34"/>
    </row>
    <row r="18" spans="1:59" ht="15" customHeight="1">
      <c r="A18" s="34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41"/>
      <c r="AX18" s="41"/>
      <c r="AY18" s="45"/>
      <c r="AZ18" s="49" t="s">
        <v>62</v>
      </c>
      <c r="BA18" s="39"/>
      <c r="BB18" s="83"/>
      <c r="BC18" s="83"/>
      <c r="BD18" s="83"/>
      <c r="BE18" s="39"/>
      <c r="BF18" s="34"/>
      <c r="BG18" s="34"/>
    </row>
    <row r="19" spans="1:60" ht="15" customHeight="1">
      <c r="A19" s="158" t="s">
        <v>63</v>
      </c>
      <c r="B19" s="160" t="s">
        <v>64</v>
      </c>
      <c r="C19" s="161"/>
      <c r="D19" s="161"/>
      <c r="E19" s="162"/>
      <c r="F19" s="143" t="s">
        <v>65</v>
      </c>
      <c r="G19" s="144"/>
      <c r="H19" s="144"/>
      <c r="I19" s="144"/>
      <c r="J19" s="145"/>
      <c r="K19" s="143" t="s">
        <v>66</v>
      </c>
      <c r="L19" s="144"/>
      <c r="M19" s="144"/>
      <c r="N19" s="145"/>
      <c r="O19" s="143" t="s">
        <v>67</v>
      </c>
      <c r="P19" s="144"/>
      <c r="Q19" s="144"/>
      <c r="R19" s="144"/>
      <c r="S19" s="145"/>
      <c r="T19" s="143" t="s">
        <v>68</v>
      </c>
      <c r="U19" s="144"/>
      <c r="V19" s="144"/>
      <c r="W19" s="144"/>
      <c r="X19" s="145"/>
      <c r="Y19" s="143" t="s">
        <v>69</v>
      </c>
      <c r="Z19" s="144"/>
      <c r="AA19" s="144"/>
      <c r="AB19" s="145"/>
      <c r="AC19" s="143" t="s">
        <v>70</v>
      </c>
      <c r="AD19" s="144"/>
      <c r="AE19" s="144"/>
      <c r="AF19" s="145"/>
      <c r="AG19" s="143" t="s">
        <v>71</v>
      </c>
      <c r="AH19" s="144"/>
      <c r="AI19" s="144"/>
      <c r="AJ19" s="145"/>
      <c r="AK19" s="143" t="s">
        <v>72</v>
      </c>
      <c r="AL19" s="144"/>
      <c r="AM19" s="144"/>
      <c r="AN19" s="144"/>
      <c r="AO19" s="145"/>
      <c r="AP19" s="143" t="s">
        <v>73</v>
      </c>
      <c r="AQ19" s="144"/>
      <c r="AR19" s="144"/>
      <c r="AS19" s="145"/>
      <c r="AT19" s="143" t="s">
        <v>74</v>
      </c>
      <c r="AU19" s="144"/>
      <c r="AV19" s="144"/>
      <c r="AW19" s="145"/>
      <c r="AX19" s="143" t="s">
        <v>75</v>
      </c>
      <c r="AY19" s="144"/>
      <c r="AZ19" s="144"/>
      <c r="BA19" s="145"/>
      <c r="BB19" s="151" t="s">
        <v>76</v>
      </c>
      <c r="BC19" s="153" t="s">
        <v>77</v>
      </c>
      <c r="BD19" s="155" t="s">
        <v>78</v>
      </c>
      <c r="BE19" s="155" t="s">
        <v>79</v>
      </c>
      <c r="BF19" s="151" t="s">
        <v>80</v>
      </c>
      <c r="BG19" s="151" t="s">
        <v>81</v>
      </c>
      <c r="BH19" s="149" t="s">
        <v>17</v>
      </c>
    </row>
    <row r="20" spans="1:60" ht="57.75" customHeight="1">
      <c r="A20" s="159"/>
      <c r="B20" s="59">
        <v>1</v>
      </c>
      <c r="C20" s="59">
        <v>2</v>
      </c>
      <c r="D20" s="59">
        <v>3</v>
      </c>
      <c r="E20" s="59">
        <v>4</v>
      </c>
      <c r="F20" s="59">
        <v>5</v>
      </c>
      <c r="G20" s="59">
        <v>6</v>
      </c>
      <c r="H20" s="59">
        <v>7</v>
      </c>
      <c r="I20" s="59">
        <v>8</v>
      </c>
      <c r="J20" s="59">
        <v>9</v>
      </c>
      <c r="K20" s="59">
        <v>10</v>
      </c>
      <c r="L20" s="59">
        <v>11</v>
      </c>
      <c r="M20" s="59">
        <v>12</v>
      </c>
      <c r="N20" s="59">
        <v>13</v>
      </c>
      <c r="O20" s="59">
        <v>14</v>
      </c>
      <c r="P20" s="59">
        <v>15</v>
      </c>
      <c r="Q20" s="59">
        <v>16</v>
      </c>
      <c r="R20" s="59">
        <v>17</v>
      </c>
      <c r="S20" s="59">
        <v>18</v>
      </c>
      <c r="T20" s="59">
        <v>19</v>
      </c>
      <c r="U20" s="59">
        <v>20</v>
      </c>
      <c r="V20" s="59">
        <v>21</v>
      </c>
      <c r="W20" s="59">
        <v>22</v>
      </c>
      <c r="X20" s="59">
        <v>23</v>
      </c>
      <c r="Y20" s="59">
        <v>24</v>
      </c>
      <c r="Z20" s="59">
        <v>25</v>
      </c>
      <c r="AA20" s="59">
        <v>26</v>
      </c>
      <c r="AB20" s="59">
        <v>27</v>
      </c>
      <c r="AC20" s="59">
        <v>28</v>
      </c>
      <c r="AD20" s="59">
        <v>29</v>
      </c>
      <c r="AE20" s="59">
        <v>30</v>
      </c>
      <c r="AF20" s="59">
        <v>31</v>
      </c>
      <c r="AG20" s="59">
        <v>32</v>
      </c>
      <c r="AH20" s="59">
        <v>33</v>
      </c>
      <c r="AI20" s="59">
        <v>34</v>
      </c>
      <c r="AJ20" s="59">
        <v>35</v>
      </c>
      <c r="AK20" s="59">
        <v>36</v>
      </c>
      <c r="AL20" s="59">
        <v>37</v>
      </c>
      <c r="AM20" s="59">
        <v>38</v>
      </c>
      <c r="AN20" s="59">
        <v>39</v>
      </c>
      <c r="AO20" s="59">
        <v>40</v>
      </c>
      <c r="AP20" s="60">
        <v>41</v>
      </c>
      <c r="AQ20" s="59">
        <v>42</v>
      </c>
      <c r="AR20" s="59">
        <v>43</v>
      </c>
      <c r="AS20" s="59">
        <v>44</v>
      </c>
      <c r="AT20" s="59">
        <v>45</v>
      </c>
      <c r="AU20" s="59">
        <v>46</v>
      </c>
      <c r="AV20" s="59">
        <v>47</v>
      </c>
      <c r="AW20" s="59">
        <v>48</v>
      </c>
      <c r="AX20" s="59">
        <v>49</v>
      </c>
      <c r="AY20" s="59">
        <v>50</v>
      </c>
      <c r="AZ20" s="59">
        <v>51</v>
      </c>
      <c r="BA20" s="59">
        <v>52</v>
      </c>
      <c r="BB20" s="152"/>
      <c r="BC20" s="154"/>
      <c r="BD20" s="156"/>
      <c r="BE20" s="156"/>
      <c r="BF20" s="152"/>
      <c r="BG20" s="152"/>
      <c r="BH20" s="150"/>
    </row>
    <row r="21" spans="1:60" ht="15" customHeight="1">
      <c r="A21" s="61" t="s">
        <v>82</v>
      </c>
      <c r="B21" s="62"/>
      <c r="C21" s="62"/>
      <c r="D21" s="62"/>
      <c r="E21" s="62"/>
      <c r="F21" s="62"/>
      <c r="G21" s="62"/>
      <c r="H21" s="62"/>
      <c r="I21" s="62"/>
      <c r="J21" s="62" t="s">
        <v>83</v>
      </c>
      <c r="K21" s="62"/>
      <c r="L21" s="62"/>
      <c r="M21" s="62"/>
      <c r="N21" s="62"/>
      <c r="O21" s="62"/>
      <c r="P21" s="62"/>
      <c r="Q21" s="62"/>
      <c r="R21" s="62"/>
      <c r="S21" s="63" t="s">
        <v>83</v>
      </c>
      <c r="T21" s="64" t="s">
        <v>84</v>
      </c>
      <c r="U21" s="64" t="s">
        <v>84</v>
      </c>
      <c r="V21" s="64"/>
      <c r="W21" s="63"/>
      <c r="X21" s="63"/>
      <c r="Y21" s="65"/>
      <c r="Z21" s="65"/>
      <c r="AA21" s="63"/>
      <c r="AB21" s="63"/>
      <c r="AC21" s="63"/>
      <c r="AD21" s="63"/>
      <c r="AE21" s="63"/>
      <c r="AF21" s="63" t="s">
        <v>83</v>
      </c>
      <c r="AG21" s="63"/>
      <c r="AH21" s="63"/>
      <c r="AI21" s="63"/>
      <c r="AJ21" s="63"/>
      <c r="AK21" s="64"/>
      <c r="AL21" s="63"/>
      <c r="AM21" s="63"/>
      <c r="AN21" s="63"/>
      <c r="AO21" s="63"/>
      <c r="AP21" s="63"/>
      <c r="AQ21" s="63"/>
      <c r="AR21" s="63" t="s">
        <v>83</v>
      </c>
      <c r="AS21" s="63" t="s">
        <v>83</v>
      </c>
      <c r="AT21" s="64" t="s">
        <v>85</v>
      </c>
      <c r="AU21" s="64" t="s">
        <v>85</v>
      </c>
      <c r="AV21" s="64" t="s">
        <v>84</v>
      </c>
      <c r="AW21" s="64" t="s">
        <v>84</v>
      </c>
      <c r="AX21" s="64" t="s">
        <v>84</v>
      </c>
      <c r="AY21" s="64" t="s">
        <v>84</v>
      </c>
      <c r="AZ21" s="64" t="s">
        <v>84</v>
      </c>
      <c r="BA21" s="64" t="s">
        <v>84</v>
      </c>
      <c r="BB21" s="66">
        <v>37</v>
      </c>
      <c r="BC21" s="66">
        <v>5</v>
      </c>
      <c r="BD21" s="67">
        <v>2</v>
      </c>
      <c r="BE21" s="66"/>
      <c r="BF21" s="66">
        <v>8</v>
      </c>
      <c r="BG21" s="66">
        <v>52</v>
      </c>
      <c r="BH21" s="68">
        <v>60</v>
      </c>
    </row>
    <row r="22" spans="1:60" ht="15" customHeight="1">
      <c r="A22" s="61" t="s">
        <v>86</v>
      </c>
      <c r="B22" s="62"/>
      <c r="C22" s="62"/>
      <c r="D22" s="62"/>
      <c r="E22" s="62"/>
      <c r="F22" s="62"/>
      <c r="G22" s="62"/>
      <c r="H22" s="62"/>
      <c r="I22" s="62"/>
      <c r="J22" s="62" t="s">
        <v>83</v>
      </c>
      <c r="K22" s="62"/>
      <c r="L22" s="62"/>
      <c r="M22" s="62"/>
      <c r="N22" s="62"/>
      <c r="O22" s="62"/>
      <c r="P22" s="62"/>
      <c r="Q22" s="62"/>
      <c r="R22" s="62"/>
      <c r="S22" s="63" t="s">
        <v>83</v>
      </c>
      <c r="T22" s="64" t="s">
        <v>84</v>
      </c>
      <c r="U22" s="64" t="s">
        <v>84</v>
      </c>
      <c r="V22" s="64"/>
      <c r="W22" s="63"/>
      <c r="X22" s="63"/>
      <c r="Y22" s="65"/>
      <c r="Z22" s="65"/>
      <c r="AA22" s="63"/>
      <c r="AB22" s="63"/>
      <c r="AC22" s="63"/>
      <c r="AD22" s="63"/>
      <c r="AE22" s="63"/>
      <c r="AF22" s="63" t="s">
        <v>83</v>
      </c>
      <c r="AG22" s="63"/>
      <c r="AH22" s="63"/>
      <c r="AI22" s="63"/>
      <c r="AJ22" s="63"/>
      <c r="AK22" s="64"/>
      <c r="AL22" s="63"/>
      <c r="AM22" s="63"/>
      <c r="AN22" s="63"/>
      <c r="AO22" s="63"/>
      <c r="AP22" s="63"/>
      <c r="AQ22" s="63"/>
      <c r="AR22" s="63" t="s">
        <v>83</v>
      </c>
      <c r="AS22" s="63" t="s">
        <v>83</v>
      </c>
      <c r="AT22" s="64" t="s">
        <v>85</v>
      </c>
      <c r="AU22" s="64" t="s">
        <v>85</v>
      </c>
      <c r="AV22" s="64" t="s">
        <v>84</v>
      </c>
      <c r="AW22" s="64" t="s">
        <v>84</v>
      </c>
      <c r="AX22" s="64" t="s">
        <v>84</v>
      </c>
      <c r="AY22" s="64" t="s">
        <v>84</v>
      </c>
      <c r="AZ22" s="64" t="s">
        <v>84</v>
      </c>
      <c r="BA22" s="64" t="s">
        <v>84</v>
      </c>
      <c r="BB22" s="66">
        <v>37</v>
      </c>
      <c r="BC22" s="66">
        <v>5</v>
      </c>
      <c r="BD22" s="67">
        <v>2</v>
      </c>
      <c r="BE22" s="66"/>
      <c r="BF22" s="66">
        <v>8</v>
      </c>
      <c r="BG22" s="66">
        <v>52</v>
      </c>
      <c r="BH22" s="68">
        <v>60</v>
      </c>
    </row>
    <row r="23" spans="1:60" ht="15" customHeight="1">
      <c r="A23" s="61" t="s">
        <v>87</v>
      </c>
      <c r="B23" s="62"/>
      <c r="C23" s="62"/>
      <c r="D23" s="62"/>
      <c r="E23" s="62"/>
      <c r="F23" s="62"/>
      <c r="G23" s="62"/>
      <c r="H23" s="62"/>
      <c r="I23" s="62"/>
      <c r="J23" s="62" t="s">
        <v>83</v>
      </c>
      <c r="K23" s="62"/>
      <c r="L23" s="62"/>
      <c r="M23" s="62"/>
      <c r="N23" s="62"/>
      <c r="O23" s="62"/>
      <c r="P23" s="62"/>
      <c r="Q23" s="62"/>
      <c r="R23" s="62"/>
      <c r="S23" s="63" t="s">
        <v>83</v>
      </c>
      <c r="T23" s="64" t="s">
        <v>84</v>
      </c>
      <c r="U23" s="64" t="s">
        <v>84</v>
      </c>
      <c r="V23" s="64"/>
      <c r="W23" s="63"/>
      <c r="X23" s="63"/>
      <c r="Y23" s="65"/>
      <c r="Z23" s="65"/>
      <c r="AA23" s="63"/>
      <c r="AB23" s="63"/>
      <c r="AC23" s="63"/>
      <c r="AD23" s="63"/>
      <c r="AE23" s="63"/>
      <c r="AF23" s="63" t="s">
        <v>83</v>
      </c>
      <c r="AG23" s="63"/>
      <c r="AH23" s="63"/>
      <c r="AI23" s="63"/>
      <c r="AJ23" s="63"/>
      <c r="AK23" s="64"/>
      <c r="AL23" s="63"/>
      <c r="AM23" s="63"/>
      <c r="AN23" s="63"/>
      <c r="AO23" s="63"/>
      <c r="AP23" s="63"/>
      <c r="AQ23" s="63"/>
      <c r="AR23" s="63" t="s">
        <v>83</v>
      </c>
      <c r="AS23" s="63" t="s">
        <v>83</v>
      </c>
      <c r="AT23" s="64" t="s">
        <v>85</v>
      </c>
      <c r="AU23" s="64" t="s">
        <v>85</v>
      </c>
      <c r="AV23" s="64" t="s">
        <v>84</v>
      </c>
      <c r="AW23" s="64" t="s">
        <v>84</v>
      </c>
      <c r="AX23" s="64" t="s">
        <v>84</v>
      </c>
      <c r="AY23" s="64" t="s">
        <v>84</v>
      </c>
      <c r="AZ23" s="64" t="s">
        <v>84</v>
      </c>
      <c r="BA23" s="64" t="s">
        <v>84</v>
      </c>
      <c r="BB23" s="66">
        <v>37</v>
      </c>
      <c r="BC23" s="66">
        <v>5</v>
      </c>
      <c r="BD23" s="67">
        <v>2</v>
      </c>
      <c r="BE23" s="66"/>
      <c r="BF23" s="66">
        <v>8</v>
      </c>
      <c r="BG23" s="66">
        <v>52</v>
      </c>
      <c r="BH23" s="68">
        <v>60</v>
      </c>
    </row>
    <row r="24" spans="1:60" ht="15" customHeight="1">
      <c r="A24" s="61" t="s">
        <v>88</v>
      </c>
      <c r="B24" s="62"/>
      <c r="C24" s="62"/>
      <c r="D24" s="62"/>
      <c r="E24" s="62"/>
      <c r="F24" s="62"/>
      <c r="G24" s="62"/>
      <c r="H24" s="62"/>
      <c r="I24" s="62"/>
      <c r="J24" s="62" t="s">
        <v>83</v>
      </c>
      <c r="K24" s="62"/>
      <c r="L24" s="62"/>
      <c r="M24" s="62"/>
      <c r="N24" s="62"/>
      <c r="O24" s="62"/>
      <c r="P24" s="62"/>
      <c r="Q24" s="62"/>
      <c r="R24" s="62"/>
      <c r="S24" s="63" t="s">
        <v>83</v>
      </c>
      <c r="T24" s="64" t="s">
        <v>84</v>
      </c>
      <c r="U24" s="64" t="s">
        <v>84</v>
      </c>
      <c r="V24" s="64"/>
      <c r="W24" s="63"/>
      <c r="X24" s="63"/>
      <c r="Y24" s="65"/>
      <c r="Z24" s="65"/>
      <c r="AA24" s="63"/>
      <c r="AB24" s="63"/>
      <c r="AC24" s="63"/>
      <c r="AD24" s="63"/>
      <c r="AE24" s="63"/>
      <c r="AF24" s="63" t="s">
        <v>83</v>
      </c>
      <c r="AG24" s="63" t="s">
        <v>85</v>
      </c>
      <c r="AH24" s="63" t="s">
        <v>85</v>
      </c>
      <c r="AI24" s="63" t="s">
        <v>85</v>
      </c>
      <c r="AJ24" s="63" t="s">
        <v>85</v>
      </c>
      <c r="AK24" s="64"/>
      <c r="AL24" s="69"/>
      <c r="AM24" s="70"/>
      <c r="AN24" s="62" t="s">
        <v>89</v>
      </c>
      <c r="AO24" s="62" t="s">
        <v>89</v>
      </c>
      <c r="AP24" s="62" t="s">
        <v>89</v>
      </c>
      <c r="AQ24" s="62" t="s">
        <v>89</v>
      </c>
      <c r="AR24" s="62" t="s">
        <v>89</v>
      </c>
      <c r="AS24" s="62" t="s">
        <v>89</v>
      </c>
      <c r="AT24" s="64" t="s">
        <v>84</v>
      </c>
      <c r="AU24" s="64" t="s">
        <v>84</v>
      </c>
      <c r="AV24" s="64" t="s">
        <v>84</v>
      </c>
      <c r="AW24" s="64" t="s">
        <v>84</v>
      </c>
      <c r="AX24" s="64" t="s">
        <v>84</v>
      </c>
      <c r="AY24" s="64" t="s">
        <v>84</v>
      </c>
      <c r="AZ24" s="64" t="s">
        <v>84</v>
      </c>
      <c r="BA24" s="64" t="s">
        <v>84</v>
      </c>
      <c r="BB24" s="66">
        <v>29</v>
      </c>
      <c r="BC24" s="66">
        <v>3</v>
      </c>
      <c r="BD24" s="67">
        <v>4</v>
      </c>
      <c r="BE24" s="66">
        <v>6</v>
      </c>
      <c r="BF24" s="66">
        <v>10</v>
      </c>
      <c r="BG24" s="66">
        <v>52</v>
      </c>
      <c r="BH24" s="68">
        <v>60</v>
      </c>
    </row>
    <row r="25" spans="1:60" ht="15" customHeight="1">
      <c r="A25" s="71"/>
      <c r="B25" s="143" t="s">
        <v>90</v>
      </c>
      <c r="C25" s="144"/>
      <c r="D25" s="144"/>
      <c r="E25" s="144"/>
      <c r="F25" s="144"/>
      <c r="G25" s="144"/>
      <c r="H25" s="144"/>
      <c r="I25" s="144"/>
      <c r="J25" s="145"/>
      <c r="K25" s="143" t="s">
        <v>91</v>
      </c>
      <c r="L25" s="144"/>
      <c r="M25" s="144"/>
      <c r="N25" s="144"/>
      <c r="O25" s="144"/>
      <c r="P25" s="144"/>
      <c r="Q25" s="144"/>
      <c r="R25" s="144"/>
      <c r="S25" s="145"/>
      <c r="T25" s="72"/>
      <c r="U25" s="70"/>
      <c r="V25" s="143" t="s">
        <v>92</v>
      </c>
      <c r="W25" s="144"/>
      <c r="X25" s="144"/>
      <c r="Y25" s="144"/>
      <c r="Z25" s="144"/>
      <c r="AA25" s="144"/>
      <c r="AB25" s="144"/>
      <c r="AC25" s="144"/>
      <c r="AD25" s="144"/>
      <c r="AE25" s="144"/>
      <c r="AF25" s="145"/>
      <c r="AG25" s="143" t="s">
        <v>93</v>
      </c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5"/>
      <c r="AT25" s="146" t="s">
        <v>94</v>
      </c>
      <c r="AU25" s="147"/>
      <c r="AV25" s="147"/>
      <c r="AW25" s="147"/>
      <c r="AX25" s="147"/>
      <c r="AY25" s="147"/>
      <c r="AZ25" s="147"/>
      <c r="BA25" s="148"/>
      <c r="BB25" s="73">
        <f aca="true" t="shared" si="0" ref="BB25:BH25">BB21+BB22+BB23+BB24</f>
        <v>140</v>
      </c>
      <c r="BC25" s="73">
        <f t="shared" si="0"/>
        <v>18</v>
      </c>
      <c r="BD25" s="73">
        <f t="shared" si="0"/>
        <v>10</v>
      </c>
      <c r="BE25" s="73">
        <f t="shared" si="0"/>
        <v>6</v>
      </c>
      <c r="BF25" s="73">
        <f t="shared" si="0"/>
        <v>34</v>
      </c>
      <c r="BG25" s="73">
        <f t="shared" si="0"/>
        <v>208</v>
      </c>
      <c r="BH25" s="73">
        <f t="shared" si="0"/>
        <v>240</v>
      </c>
    </row>
    <row r="26" spans="1:59" ht="1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74"/>
      <c r="AU26" s="74"/>
      <c r="AV26" s="74"/>
      <c r="AW26" s="74"/>
      <c r="AX26" s="41"/>
      <c r="AY26" s="41"/>
      <c r="AZ26" s="41"/>
      <c r="BA26" s="41"/>
      <c r="BB26" s="41"/>
      <c r="BC26" s="41"/>
      <c r="BD26" s="41"/>
      <c r="BE26" s="41"/>
      <c r="BF26" s="41"/>
      <c r="BG26" s="41"/>
    </row>
    <row r="27" spans="1:59" ht="15" customHeight="1">
      <c r="A27" s="41"/>
      <c r="B27" s="41"/>
      <c r="C27" s="41"/>
      <c r="D27" s="41" t="s">
        <v>95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71"/>
      <c r="Q27" s="41"/>
      <c r="R27" s="41"/>
      <c r="S27" s="41" t="s">
        <v>96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75"/>
      <c r="AV27" s="41"/>
      <c r="AW27" s="41"/>
      <c r="AX27" s="41"/>
      <c r="AY27" s="41"/>
      <c r="AZ27" s="41"/>
      <c r="BA27" s="41"/>
      <c r="BB27" s="76"/>
      <c r="BC27" s="41"/>
      <c r="BD27" s="41"/>
      <c r="BE27" s="41"/>
      <c r="BF27" s="41"/>
      <c r="BG27" s="41"/>
    </row>
    <row r="28" spans="1:59" ht="1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71" t="s">
        <v>84</v>
      </c>
      <c r="Q28" s="41"/>
      <c r="R28" s="41"/>
      <c r="S28" s="41" t="s">
        <v>97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75"/>
      <c r="AV28" s="41"/>
      <c r="AW28" s="41"/>
      <c r="AX28" s="41"/>
      <c r="AY28" s="41"/>
      <c r="AZ28" s="41"/>
      <c r="BA28" s="41"/>
      <c r="BB28" s="76"/>
      <c r="BC28" s="41"/>
      <c r="BD28" s="41"/>
      <c r="BE28" s="41"/>
      <c r="BF28" s="41"/>
      <c r="BG28" s="41"/>
    </row>
    <row r="29" spans="1:59" ht="1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71" t="s">
        <v>85</v>
      </c>
      <c r="Q29" s="41"/>
      <c r="R29" s="41"/>
      <c r="S29" s="41" t="s">
        <v>98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75"/>
      <c r="AV29" s="41"/>
      <c r="AW29" s="41"/>
      <c r="AX29" s="41"/>
      <c r="AY29" s="41"/>
      <c r="AZ29" s="41"/>
      <c r="BA29" s="41"/>
      <c r="BB29" s="76"/>
      <c r="BC29" s="41"/>
      <c r="BD29" s="41"/>
      <c r="BE29" s="41"/>
      <c r="BF29" s="41"/>
      <c r="BG29" s="41"/>
    </row>
    <row r="30" spans="1:59" ht="1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71" t="s">
        <v>89</v>
      </c>
      <c r="Q30" s="41"/>
      <c r="R30" s="41"/>
      <c r="S30" s="41" t="s">
        <v>99</v>
      </c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5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75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</row>
    <row r="31" spans="1:59" ht="1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71" t="s">
        <v>100</v>
      </c>
      <c r="Q31" s="41"/>
      <c r="R31" s="41"/>
      <c r="S31" s="41" t="s">
        <v>101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75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</row>
    <row r="32" spans="1:59" ht="1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71" t="s">
        <v>83</v>
      </c>
      <c r="Q32" s="41"/>
      <c r="R32" s="41"/>
      <c r="S32" s="41" t="s">
        <v>102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75"/>
      <c r="AV32" s="41"/>
      <c r="AW32" s="41"/>
      <c r="AX32" s="41"/>
      <c r="AY32" s="41"/>
      <c r="AZ32" s="41"/>
      <c r="BA32" s="41"/>
      <c r="BB32" s="41"/>
      <c r="BC32" s="41"/>
      <c r="BD32" s="41"/>
      <c r="BE32" s="77"/>
      <c r="BF32" s="41"/>
      <c r="BG32" s="41"/>
    </row>
    <row r="33" ht="15" customHeight="1">
      <c r="AU33" s="78"/>
    </row>
    <row r="34" spans="1:60" ht="1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</row>
    <row r="35" spans="1:60" ht="1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</row>
    <row r="36" spans="1:60" ht="1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</row>
    <row r="37" spans="1:60" ht="15.7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</row>
    <row r="38" spans="1:60" ht="15.7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</row>
    <row r="39" spans="1:60" ht="15.7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</row>
    <row r="40" spans="1:60" ht="15.7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</row>
    <row r="41" spans="1:60" ht="15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</row>
    <row r="42" spans="1:60" ht="12.7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</row>
    <row r="43" spans="1:60" ht="12.7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</row>
    <row r="44" spans="1:60" ht="12.7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</row>
    <row r="45" spans="1:60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</row>
    <row r="46" spans="1:60" ht="12.7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</row>
    <row r="47" spans="1:60" ht="12.7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</row>
    <row r="48" spans="1:60" ht="1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</row>
    <row r="49" spans="1:60" ht="1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</row>
    <row r="50" spans="1:60" ht="12.7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</row>
    <row r="51" spans="1:60" ht="12.7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</row>
    <row r="52" spans="1:60" ht="12.7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</row>
    <row r="53" spans="1:60" ht="12.7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</row>
    <row r="54" spans="1:60" ht="12.7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</row>
    <row r="55" spans="1:60" ht="12.7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</row>
    <row r="56" spans="1:60" ht="12.7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</row>
    <row r="57" spans="1:60" ht="12.7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</row>
    <row r="58" spans="1:60" ht="12.7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</row>
    <row r="59" spans="1:60" ht="12.7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</row>
    <row r="60" spans="1:60" ht="12.7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</row>
    <row r="61" spans="1:60" ht="12.7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</row>
    <row r="62" spans="1:60" ht="12.7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</row>
    <row r="63" spans="1:60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</row>
    <row r="64" spans="1:60" ht="12.7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</row>
    <row r="65" spans="1:60" ht="12.7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</row>
    <row r="66" ht="12.75">
      <c r="AU66" s="78"/>
    </row>
    <row r="67" spans="3:47" ht="12.75">
      <c r="C67" s="79"/>
      <c r="D67" s="80"/>
      <c r="E67" s="81"/>
      <c r="F67" s="81"/>
      <c r="G67" s="81"/>
      <c r="H67" s="81"/>
      <c r="I67" s="81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U67" s="78"/>
    </row>
  </sheetData>
  <sheetProtection/>
  <mergeCells count="26">
    <mergeCell ref="BG19:BG20"/>
    <mergeCell ref="A1:BG3"/>
    <mergeCell ref="A19:A20"/>
    <mergeCell ref="B19:E19"/>
    <mergeCell ref="F19:J19"/>
    <mergeCell ref="K19:N19"/>
    <mergeCell ref="O19:S19"/>
    <mergeCell ref="T19:X19"/>
    <mergeCell ref="Y19:AB19"/>
    <mergeCell ref="AC19:AF19"/>
    <mergeCell ref="AX19:BA19"/>
    <mergeCell ref="BB19:BB20"/>
    <mergeCell ref="BC19:BC20"/>
    <mergeCell ref="BD19:BD20"/>
    <mergeCell ref="BE19:BE20"/>
    <mergeCell ref="BF19:BF20"/>
    <mergeCell ref="B25:J25"/>
    <mergeCell ref="K25:S25"/>
    <mergeCell ref="V25:AF25"/>
    <mergeCell ref="AG25:AS25"/>
    <mergeCell ref="AT25:BA25"/>
    <mergeCell ref="BH19:BH20"/>
    <mergeCell ref="AG19:AJ19"/>
    <mergeCell ref="AK19:AO19"/>
    <mergeCell ref="AP19:AS19"/>
    <mergeCell ref="AT19:AW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V145"/>
  <sheetViews>
    <sheetView tabSelected="1" zoomScale="60" zoomScaleNormal="60" zoomScalePageLayoutView="0" workbookViewId="0" topLeftCell="A1">
      <pane ySplit="7" topLeftCell="A50" activePane="bottomLeft" state="frozen"/>
      <selection pane="topLeft" activeCell="A1" sqref="A1"/>
      <selection pane="bottomLeft" activeCell="F53" sqref="F53"/>
    </sheetView>
  </sheetViews>
  <sheetFormatPr defaultColWidth="9.00390625" defaultRowHeight="12.75"/>
  <cols>
    <col min="1" max="1" width="13.875" style="2" customWidth="1"/>
    <col min="2" max="2" width="31.875" style="12" customWidth="1"/>
    <col min="3" max="3" width="10.875" style="9" customWidth="1"/>
    <col min="4" max="6" width="10.875" style="1" customWidth="1"/>
    <col min="7" max="8" width="9.875" style="1" customWidth="1"/>
    <col min="9" max="19" width="5.875" style="1" customWidth="1"/>
    <col min="20" max="21" width="5.50390625" style="1" hidden="1" customWidth="1"/>
    <col min="22" max="23" width="9.875" style="1" customWidth="1"/>
    <col min="24" max="34" width="5.875" style="1" customWidth="1"/>
    <col min="35" max="35" width="9.875" style="1" customWidth="1"/>
    <col min="36" max="36" width="9.875" style="2" customWidth="1"/>
    <col min="37" max="47" width="5.875" style="2" customWidth="1"/>
    <col min="48" max="49" width="9.875" style="2" customWidth="1"/>
    <col min="50" max="60" width="5.875" style="2" customWidth="1"/>
    <col min="61" max="61" width="12.875" style="1" customWidth="1"/>
    <col min="62" max="62" width="17.875" style="139" customWidth="1"/>
    <col min="63" max="16384" width="9.375" style="2" customWidth="1"/>
  </cols>
  <sheetData>
    <row r="1" spans="1:62" ht="36" customHeight="1" thickBot="1">
      <c r="A1" s="166" t="s">
        <v>14</v>
      </c>
      <c r="B1" s="167"/>
      <c r="C1" s="168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9"/>
    </row>
    <row r="2" spans="1:62" ht="39" customHeight="1" thickBot="1">
      <c r="A2" s="170" t="s">
        <v>48</v>
      </c>
      <c r="B2" s="170" t="s">
        <v>0</v>
      </c>
      <c r="C2" s="172" t="s">
        <v>50</v>
      </c>
      <c r="D2" s="175" t="s">
        <v>49</v>
      </c>
      <c r="E2" s="177" t="s">
        <v>1</v>
      </c>
      <c r="F2" s="179" t="s">
        <v>2</v>
      </c>
      <c r="G2" s="181" t="s">
        <v>15</v>
      </c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3" t="s">
        <v>3</v>
      </c>
      <c r="BJ2" s="183" t="s">
        <v>51</v>
      </c>
    </row>
    <row r="3" spans="1:62" ht="27" customHeight="1" thickBot="1">
      <c r="A3" s="170"/>
      <c r="B3" s="170"/>
      <c r="C3" s="173"/>
      <c r="D3" s="175"/>
      <c r="E3" s="177"/>
      <c r="F3" s="179"/>
      <c r="G3" s="186" t="s">
        <v>4</v>
      </c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7"/>
      <c r="V3" s="188" t="s">
        <v>5</v>
      </c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8" t="s">
        <v>19</v>
      </c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90"/>
      <c r="AV3" s="188" t="s">
        <v>20</v>
      </c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90"/>
      <c r="BI3" s="183"/>
      <c r="BJ3" s="183"/>
    </row>
    <row r="4" spans="1:62" ht="85.5" customHeight="1" thickBot="1">
      <c r="A4" s="170"/>
      <c r="B4" s="170"/>
      <c r="C4" s="173"/>
      <c r="D4" s="175"/>
      <c r="E4" s="177"/>
      <c r="F4" s="179"/>
      <c r="G4" s="186" t="s">
        <v>18</v>
      </c>
      <c r="H4" s="187"/>
      <c r="I4" s="185"/>
      <c r="J4" s="186"/>
      <c r="K4" s="186"/>
      <c r="L4" s="186"/>
      <c r="M4" s="186"/>
      <c r="N4" s="186"/>
      <c r="O4" s="187"/>
      <c r="P4" s="185" t="s">
        <v>16</v>
      </c>
      <c r="Q4" s="186"/>
      <c r="R4" s="186"/>
      <c r="S4" s="186"/>
      <c r="T4" s="186"/>
      <c r="U4" s="187"/>
      <c r="V4" s="185" t="s">
        <v>18</v>
      </c>
      <c r="W4" s="187"/>
      <c r="X4" s="185"/>
      <c r="Y4" s="186"/>
      <c r="Z4" s="186"/>
      <c r="AA4" s="186"/>
      <c r="AB4" s="186"/>
      <c r="AC4" s="186"/>
      <c r="AD4" s="187"/>
      <c r="AE4" s="185" t="s">
        <v>16</v>
      </c>
      <c r="AF4" s="186"/>
      <c r="AG4" s="186"/>
      <c r="AH4" s="186"/>
      <c r="AI4" s="185" t="s">
        <v>18</v>
      </c>
      <c r="AJ4" s="187"/>
      <c r="AK4" s="185"/>
      <c r="AL4" s="186"/>
      <c r="AM4" s="186"/>
      <c r="AN4" s="186"/>
      <c r="AO4" s="186"/>
      <c r="AP4" s="186"/>
      <c r="AQ4" s="187"/>
      <c r="AR4" s="185" t="s">
        <v>16</v>
      </c>
      <c r="AS4" s="186"/>
      <c r="AT4" s="186"/>
      <c r="AU4" s="187"/>
      <c r="AV4" s="185" t="s">
        <v>18</v>
      </c>
      <c r="AW4" s="187"/>
      <c r="AX4" s="185"/>
      <c r="AY4" s="186"/>
      <c r="AZ4" s="186"/>
      <c r="BA4" s="186"/>
      <c r="BB4" s="186"/>
      <c r="BC4" s="186"/>
      <c r="BD4" s="187"/>
      <c r="BE4" s="185" t="s">
        <v>16</v>
      </c>
      <c r="BF4" s="186"/>
      <c r="BG4" s="186"/>
      <c r="BH4" s="187"/>
      <c r="BI4" s="183"/>
      <c r="BJ4" s="183"/>
    </row>
    <row r="5" spans="1:62" ht="24" customHeight="1" thickBot="1">
      <c r="A5" s="170"/>
      <c r="B5" s="170"/>
      <c r="C5" s="173"/>
      <c r="D5" s="175"/>
      <c r="E5" s="177"/>
      <c r="F5" s="179"/>
      <c r="G5" s="194" t="s">
        <v>6</v>
      </c>
      <c r="H5" s="195" t="s">
        <v>7</v>
      </c>
      <c r="I5" s="196" t="s">
        <v>17</v>
      </c>
      <c r="J5" s="196" t="s">
        <v>1</v>
      </c>
      <c r="K5" s="185" t="s">
        <v>8</v>
      </c>
      <c r="L5" s="186"/>
      <c r="M5" s="186"/>
      <c r="N5" s="186"/>
      <c r="O5" s="186"/>
      <c r="P5" s="198">
        <v>1</v>
      </c>
      <c r="Q5" s="197">
        <v>2</v>
      </c>
      <c r="R5" s="197">
        <v>3</v>
      </c>
      <c r="S5" s="197">
        <v>4</v>
      </c>
      <c r="T5" s="199">
        <v>3</v>
      </c>
      <c r="U5" s="197">
        <v>4</v>
      </c>
      <c r="V5" s="191" t="s">
        <v>6</v>
      </c>
      <c r="W5" s="195" t="s">
        <v>7</v>
      </c>
      <c r="X5" s="196" t="s">
        <v>17</v>
      </c>
      <c r="Y5" s="196" t="s">
        <v>1</v>
      </c>
      <c r="Z5" s="185" t="s">
        <v>8</v>
      </c>
      <c r="AA5" s="186"/>
      <c r="AB5" s="186"/>
      <c r="AC5" s="186"/>
      <c r="AD5" s="186"/>
      <c r="AE5" s="198">
        <v>1</v>
      </c>
      <c r="AF5" s="197">
        <v>2</v>
      </c>
      <c r="AG5" s="197">
        <v>3</v>
      </c>
      <c r="AH5" s="197">
        <v>4</v>
      </c>
      <c r="AI5" s="191" t="s">
        <v>6</v>
      </c>
      <c r="AJ5" s="195" t="s">
        <v>7</v>
      </c>
      <c r="AK5" s="196" t="s">
        <v>17</v>
      </c>
      <c r="AL5" s="196" t="s">
        <v>1</v>
      </c>
      <c r="AM5" s="185" t="s">
        <v>8</v>
      </c>
      <c r="AN5" s="186"/>
      <c r="AO5" s="186"/>
      <c r="AP5" s="186"/>
      <c r="AQ5" s="186"/>
      <c r="AR5" s="198">
        <v>1</v>
      </c>
      <c r="AS5" s="197">
        <v>2</v>
      </c>
      <c r="AT5" s="197">
        <v>3</v>
      </c>
      <c r="AU5" s="197">
        <v>4</v>
      </c>
      <c r="AV5" s="191" t="s">
        <v>6</v>
      </c>
      <c r="AW5" s="195" t="s">
        <v>7</v>
      </c>
      <c r="AX5" s="196" t="s">
        <v>17</v>
      </c>
      <c r="AY5" s="196" t="s">
        <v>1</v>
      </c>
      <c r="AZ5" s="185" t="s">
        <v>8</v>
      </c>
      <c r="BA5" s="186"/>
      <c r="BB5" s="186"/>
      <c r="BC5" s="186"/>
      <c r="BD5" s="186"/>
      <c r="BE5" s="198">
        <v>1</v>
      </c>
      <c r="BF5" s="197">
        <v>2</v>
      </c>
      <c r="BG5" s="197">
        <v>3</v>
      </c>
      <c r="BH5" s="197">
        <v>4</v>
      </c>
      <c r="BI5" s="183"/>
      <c r="BJ5" s="183"/>
    </row>
    <row r="6" spans="1:62" ht="20.25" customHeight="1" thickBot="1">
      <c r="A6" s="170"/>
      <c r="B6" s="170"/>
      <c r="C6" s="173"/>
      <c r="D6" s="175"/>
      <c r="E6" s="177"/>
      <c r="F6" s="179"/>
      <c r="G6" s="177"/>
      <c r="H6" s="179"/>
      <c r="I6" s="175"/>
      <c r="J6" s="175"/>
      <c r="K6" s="195" t="s">
        <v>9</v>
      </c>
      <c r="L6" s="186" t="s">
        <v>10</v>
      </c>
      <c r="M6" s="186"/>
      <c r="N6" s="186"/>
      <c r="O6" s="191" t="s">
        <v>47</v>
      </c>
      <c r="P6" s="170"/>
      <c r="Q6" s="183"/>
      <c r="R6" s="183"/>
      <c r="S6" s="183"/>
      <c r="T6" s="200"/>
      <c r="U6" s="183"/>
      <c r="V6" s="192"/>
      <c r="W6" s="179"/>
      <c r="X6" s="175"/>
      <c r="Y6" s="175"/>
      <c r="Z6" s="195" t="s">
        <v>9</v>
      </c>
      <c r="AA6" s="186" t="s">
        <v>10</v>
      </c>
      <c r="AB6" s="186"/>
      <c r="AC6" s="186"/>
      <c r="AD6" s="191" t="s">
        <v>47</v>
      </c>
      <c r="AE6" s="170"/>
      <c r="AF6" s="183"/>
      <c r="AG6" s="183"/>
      <c r="AH6" s="183"/>
      <c r="AI6" s="192"/>
      <c r="AJ6" s="179"/>
      <c r="AK6" s="175"/>
      <c r="AL6" s="175"/>
      <c r="AM6" s="195" t="s">
        <v>9</v>
      </c>
      <c r="AN6" s="186" t="s">
        <v>10</v>
      </c>
      <c r="AO6" s="186"/>
      <c r="AP6" s="186"/>
      <c r="AQ6" s="191" t="s">
        <v>47</v>
      </c>
      <c r="AR6" s="170"/>
      <c r="AS6" s="183"/>
      <c r="AT6" s="183"/>
      <c r="AU6" s="183"/>
      <c r="AV6" s="192"/>
      <c r="AW6" s="179"/>
      <c r="AX6" s="175"/>
      <c r="AY6" s="175"/>
      <c r="AZ6" s="195" t="s">
        <v>9</v>
      </c>
      <c r="BA6" s="186" t="s">
        <v>10</v>
      </c>
      <c r="BB6" s="186"/>
      <c r="BC6" s="186"/>
      <c r="BD6" s="191" t="s">
        <v>47</v>
      </c>
      <c r="BE6" s="170"/>
      <c r="BF6" s="183"/>
      <c r="BG6" s="183"/>
      <c r="BH6" s="183"/>
      <c r="BI6" s="183"/>
      <c r="BJ6" s="183"/>
    </row>
    <row r="7" spans="1:256" ht="70.5" customHeight="1" thickBot="1">
      <c r="A7" s="171"/>
      <c r="B7" s="171"/>
      <c r="C7" s="174"/>
      <c r="D7" s="176"/>
      <c r="E7" s="178"/>
      <c r="F7" s="180"/>
      <c r="G7" s="178"/>
      <c r="H7" s="180"/>
      <c r="I7" s="176"/>
      <c r="J7" s="176"/>
      <c r="K7" s="180"/>
      <c r="L7" s="126" t="s">
        <v>11</v>
      </c>
      <c r="M7" s="126" t="s">
        <v>12</v>
      </c>
      <c r="N7" s="126" t="s">
        <v>13</v>
      </c>
      <c r="O7" s="193"/>
      <c r="P7" s="171"/>
      <c r="Q7" s="184"/>
      <c r="R7" s="184"/>
      <c r="S7" s="184"/>
      <c r="T7" s="201"/>
      <c r="U7" s="184"/>
      <c r="V7" s="193"/>
      <c r="W7" s="180"/>
      <c r="X7" s="176"/>
      <c r="Y7" s="176"/>
      <c r="Z7" s="180"/>
      <c r="AA7" s="126" t="s">
        <v>11</v>
      </c>
      <c r="AB7" s="126" t="s">
        <v>12</v>
      </c>
      <c r="AC7" s="126" t="s">
        <v>13</v>
      </c>
      <c r="AD7" s="193"/>
      <c r="AE7" s="171"/>
      <c r="AF7" s="184"/>
      <c r="AG7" s="184"/>
      <c r="AH7" s="184"/>
      <c r="AI7" s="192"/>
      <c r="AJ7" s="179"/>
      <c r="AK7" s="175"/>
      <c r="AL7" s="175"/>
      <c r="AM7" s="179"/>
      <c r="AN7" s="99" t="s">
        <v>11</v>
      </c>
      <c r="AO7" s="99" t="s">
        <v>12</v>
      </c>
      <c r="AP7" s="99" t="s">
        <v>13</v>
      </c>
      <c r="AQ7" s="193"/>
      <c r="AR7" s="170"/>
      <c r="AS7" s="183"/>
      <c r="AT7" s="183"/>
      <c r="AU7" s="183"/>
      <c r="AV7" s="192"/>
      <c r="AW7" s="179"/>
      <c r="AX7" s="175"/>
      <c r="AY7" s="175"/>
      <c r="AZ7" s="179"/>
      <c r="BA7" s="99" t="s">
        <v>11</v>
      </c>
      <c r="BB7" s="99" t="s">
        <v>12</v>
      </c>
      <c r="BC7" s="99" t="s">
        <v>13</v>
      </c>
      <c r="BD7" s="193"/>
      <c r="BE7" s="170"/>
      <c r="BF7" s="183"/>
      <c r="BG7" s="183"/>
      <c r="BH7" s="184"/>
      <c r="BI7" s="184"/>
      <c r="BJ7" s="184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62" s="3" customFormat="1" ht="12.75">
      <c r="A8" s="15">
        <v>1</v>
      </c>
      <c r="B8" s="100">
        <v>2</v>
      </c>
      <c r="C8" s="31">
        <v>3</v>
      </c>
      <c r="D8" s="101">
        <v>4</v>
      </c>
      <c r="E8" s="15">
        <v>5</v>
      </c>
      <c r="F8" s="100">
        <v>6</v>
      </c>
      <c r="G8" s="15">
        <v>7</v>
      </c>
      <c r="H8" s="100">
        <v>8</v>
      </c>
      <c r="I8" s="15">
        <v>9</v>
      </c>
      <c r="J8" s="100">
        <v>10</v>
      </c>
      <c r="K8" s="15">
        <v>11</v>
      </c>
      <c r="L8" s="100">
        <v>12</v>
      </c>
      <c r="M8" s="15">
        <v>13</v>
      </c>
      <c r="N8" s="100">
        <v>14</v>
      </c>
      <c r="O8" s="15">
        <v>15</v>
      </c>
      <c r="P8" s="100">
        <v>16</v>
      </c>
      <c r="Q8" s="15">
        <v>17</v>
      </c>
      <c r="R8" s="100">
        <v>18</v>
      </c>
      <c r="S8" s="15">
        <v>19</v>
      </c>
      <c r="T8" s="100">
        <v>20</v>
      </c>
      <c r="U8" s="15">
        <v>21</v>
      </c>
      <c r="V8" s="100">
        <v>22</v>
      </c>
      <c r="W8" s="15">
        <v>23</v>
      </c>
      <c r="X8" s="100">
        <v>24</v>
      </c>
      <c r="Y8" s="15">
        <v>25</v>
      </c>
      <c r="Z8" s="100">
        <v>26</v>
      </c>
      <c r="AA8" s="15">
        <v>27</v>
      </c>
      <c r="AB8" s="100">
        <v>28</v>
      </c>
      <c r="AC8" s="100">
        <v>30</v>
      </c>
      <c r="AD8" s="15">
        <v>31</v>
      </c>
      <c r="AE8" s="100">
        <v>32</v>
      </c>
      <c r="AF8" s="15">
        <v>33</v>
      </c>
      <c r="AG8" s="100">
        <v>34</v>
      </c>
      <c r="AH8" s="15">
        <v>35</v>
      </c>
      <c r="AI8" s="100">
        <v>36</v>
      </c>
      <c r="AJ8" s="15">
        <v>37</v>
      </c>
      <c r="AK8" s="100">
        <v>38</v>
      </c>
      <c r="AL8" s="15">
        <v>39</v>
      </c>
      <c r="AM8" s="100">
        <v>40</v>
      </c>
      <c r="AN8" s="15">
        <v>41</v>
      </c>
      <c r="AO8" s="100">
        <v>42</v>
      </c>
      <c r="AP8" s="100">
        <v>44</v>
      </c>
      <c r="AQ8" s="15">
        <v>45</v>
      </c>
      <c r="AR8" s="100">
        <v>46</v>
      </c>
      <c r="AS8" s="15">
        <v>47</v>
      </c>
      <c r="AT8" s="100">
        <v>48</v>
      </c>
      <c r="AU8" s="15">
        <v>49</v>
      </c>
      <c r="AV8" s="100">
        <v>50</v>
      </c>
      <c r="AW8" s="15">
        <v>51</v>
      </c>
      <c r="AX8" s="100">
        <v>52</v>
      </c>
      <c r="AY8" s="15">
        <v>53</v>
      </c>
      <c r="AZ8" s="100">
        <v>54</v>
      </c>
      <c r="BA8" s="15">
        <v>55</v>
      </c>
      <c r="BB8" s="100">
        <v>56</v>
      </c>
      <c r="BC8" s="100">
        <v>58</v>
      </c>
      <c r="BD8" s="15">
        <v>59</v>
      </c>
      <c r="BE8" s="100">
        <v>60</v>
      </c>
      <c r="BF8" s="15">
        <v>61</v>
      </c>
      <c r="BG8" s="100">
        <v>62</v>
      </c>
      <c r="BH8" s="15">
        <v>63</v>
      </c>
      <c r="BI8" s="32">
        <v>64</v>
      </c>
      <c r="BJ8" s="32">
        <v>65</v>
      </c>
    </row>
    <row r="9" spans="1:62" s="3" customFormat="1" ht="24" customHeight="1">
      <c r="A9" s="127" t="s">
        <v>126</v>
      </c>
      <c r="B9" s="128" t="s">
        <v>127</v>
      </c>
      <c r="C9" s="102">
        <v>5</v>
      </c>
      <c r="D9" s="103">
        <v>5</v>
      </c>
      <c r="E9" s="102">
        <v>590</v>
      </c>
      <c r="F9" s="102">
        <f aca="true" t="shared" si="0" ref="F9:F19">SUM(K9,Z9,AM9,AZ9)</f>
        <v>498</v>
      </c>
      <c r="G9" s="102"/>
      <c r="H9" s="102"/>
      <c r="I9" s="103">
        <f>SUM(I10)</f>
        <v>5</v>
      </c>
      <c r="J9" s="102">
        <f>SUM(J10)</f>
        <v>290</v>
      </c>
      <c r="K9" s="102">
        <f aca="true" t="shared" si="1" ref="K9:S9">SUM(K10)</f>
        <v>198</v>
      </c>
      <c r="L9" s="102">
        <f t="shared" si="1"/>
        <v>48</v>
      </c>
      <c r="M9" s="102">
        <f t="shared" si="1"/>
        <v>32</v>
      </c>
      <c r="N9" s="102">
        <f t="shared" si="1"/>
        <v>118</v>
      </c>
      <c r="O9" s="102">
        <f t="shared" si="1"/>
        <v>92</v>
      </c>
      <c r="P9" s="102">
        <f t="shared" si="1"/>
        <v>43</v>
      </c>
      <c r="Q9" s="102">
        <f t="shared" si="1"/>
        <v>25</v>
      </c>
      <c r="R9" s="102">
        <f t="shared" si="1"/>
        <v>65</v>
      </c>
      <c r="S9" s="102">
        <f t="shared" si="1"/>
        <v>65</v>
      </c>
      <c r="T9" s="102"/>
      <c r="U9" s="102"/>
      <c r="V9" s="102"/>
      <c r="W9" s="102"/>
      <c r="X9" s="103">
        <f aca="true" t="shared" si="2" ref="X9:AH9">SUM(X10)</f>
        <v>0</v>
      </c>
      <c r="Y9" s="102">
        <f t="shared" si="2"/>
        <v>100</v>
      </c>
      <c r="Z9" s="102">
        <f t="shared" si="2"/>
        <v>100</v>
      </c>
      <c r="AA9" s="102">
        <f t="shared" si="2"/>
        <v>0</v>
      </c>
      <c r="AB9" s="102">
        <f t="shared" si="2"/>
        <v>0</v>
      </c>
      <c r="AC9" s="102">
        <f t="shared" si="2"/>
        <v>100</v>
      </c>
      <c r="AD9" s="102">
        <f t="shared" si="2"/>
        <v>0</v>
      </c>
      <c r="AE9" s="102">
        <f t="shared" si="2"/>
        <v>25</v>
      </c>
      <c r="AF9" s="102">
        <f t="shared" si="2"/>
        <v>25</v>
      </c>
      <c r="AG9" s="102">
        <f t="shared" si="2"/>
        <v>25</v>
      </c>
      <c r="AH9" s="102">
        <f t="shared" si="2"/>
        <v>25</v>
      </c>
      <c r="AI9" s="102"/>
      <c r="AJ9" s="102"/>
      <c r="AK9" s="103">
        <f aca="true" t="shared" si="3" ref="AK9:AU9">SUM(AK10)</f>
        <v>0</v>
      </c>
      <c r="AL9" s="102">
        <f t="shared" si="3"/>
        <v>100</v>
      </c>
      <c r="AM9" s="102">
        <f t="shared" si="3"/>
        <v>100</v>
      </c>
      <c r="AN9" s="102">
        <f t="shared" si="3"/>
        <v>0</v>
      </c>
      <c r="AO9" s="102">
        <f t="shared" si="3"/>
        <v>0</v>
      </c>
      <c r="AP9" s="102">
        <f t="shared" si="3"/>
        <v>100</v>
      </c>
      <c r="AQ9" s="102">
        <f t="shared" si="3"/>
        <v>0</v>
      </c>
      <c r="AR9" s="102">
        <f t="shared" si="3"/>
        <v>25</v>
      </c>
      <c r="AS9" s="102">
        <f t="shared" si="3"/>
        <v>25</v>
      </c>
      <c r="AT9" s="102">
        <f t="shared" si="3"/>
        <v>25</v>
      </c>
      <c r="AU9" s="102">
        <f t="shared" si="3"/>
        <v>25</v>
      </c>
      <c r="AV9" s="102"/>
      <c r="AW9" s="102"/>
      <c r="AX9" s="103">
        <f aca="true" t="shared" si="4" ref="AX9:BG9">SUM(AX10)</f>
        <v>0</v>
      </c>
      <c r="AY9" s="102">
        <f t="shared" si="4"/>
        <v>100</v>
      </c>
      <c r="AZ9" s="102">
        <f t="shared" si="4"/>
        <v>100</v>
      </c>
      <c r="BA9" s="102">
        <f t="shared" si="4"/>
        <v>0</v>
      </c>
      <c r="BB9" s="102">
        <f t="shared" si="4"/>
        <v>0</v>
      </c>
      <c r="BC9" s="102">
        <f t="shared" si="4"/>
        <v>100</v>
      </c>
      <c r="BD9" s="102">
        <f t="shared" si="4"/>
        <v>0</v>
      </c>
      <c r="BE9" s="102">
        <f t="shared" si="4"/>
        <v>36</v>
      </c>
      <c r="BF9" s="102">
        <f t="shared" si="4"/>
        <v>36</v>
      </c>
      <c r="BG9" s="102">
        <f t="shared" si="4"/>
        <v>28</v>
      </c>
      <c r="BH9" s="102"/>
      <c r="BI9" s="102"/>
      <c r="BJ9" s="163" t="s">
        <v>181</v>
      </c>
    </row>
    <row r="10" spans="1:62" s="3" customFormat="1" ht="24" customHeight="1">
      <c r="A10" s="129"/>
      <c r="B10" s="130" t="s">
        <v>21</v>
      </c>
      <c r="C10" s="104">
        <v>5</v>
      </c>
      <c r="D10" s="105">
        <v>5</v>
      </c>
      <c r="E10" s="106">
        <f>SUM(E11:E13)</f>
        <v>590</v>
      </c>
      <c r="F10" s="104">
        <f t="shared" si="0"/>
        <v>498</v>
      </c>
      <c r="G10" s="104"/>
      <c r="H10" s="104"/>
      <c r="I10" s="105">
        <f>SUM(I11:I13)</f>
        <v>5</v>
      </c>
      <c r="J10" s="104">
        <f>SUM(J11:J13)</f>
        <v>290</v>
      </c>
      <c r="K10" s="104">
        <f>SUM(K11:K13)</f>
        <v>198</v>
      </c>
      <c r="L10" s="104">
        <f aca="true" t="shared" si="5" ref="L10:S10">SUM(L11:L13)</f>
        <v>48</v>
      </c>
      <c r="M10" s="104">
        <f t="shared" si="5"/>
        <v>32</v>
      </c>
      <c r="N10" s="104">
        <f t="shared" si="5"/>
        <v>118</v>
      </c>
      <c r="O10" s="104">
        <f t="shared" si="5"/>
        <v>92</v>
      </c>
      <c r="P10" s="104">
        <f t="shared" si="5"/>
        <v>43</v>
      </c>
      <c r="Q10" s="104">
        <f t="shared" si="5"/>
        <v>25</v>
      </c>
      <c r="R10" s="104">
        <f t="shared" si="5"/>
        <v>65</v>
      </c>
      <c r="S10" s="104">
        <f t="shared" si="5"/>
        <v>65</v>
      </c>
      <c r="T10" s="104"/>
      <c r="U10" s="104"/>
      <c r="V10" s="104"/>
      <c r="W10" s="104"/>
      <c r="X10" s="105">
        <f aca="true" t="shared" si="6" ref="X10:AH10">SUM(X11:X13)</f>
        <v>0</v>
      </c>
      <c r="Y10" s="104">
        <f t="shared" si="6"/>
        <v>100</v>
      </c>
      <c r="Z10" s="104">
        <f t="shared" si="6"/>
        <v>100</v>
      </c>
      <c r="AA10" s="104">
        <f t="shared" si="6"/>
        <v>0</v>
      </c>
      <c r="AB10" s="104">
        <f t="shared" si="6"/>
        <v>0</v>
      </c>
      <c r="AC10" s="104">
        <f t="shared" si="6"/>
        <v>100</v>
      </c>
      <c r="AD10" s="104">
        <f t="shared" si="6"/>
        <v>0</v>
      </c>
      <c r="AE10" s="104">
        <f t="shared" si="6"/>
        <v>25</v>
      </c>
      <c r="AF10" s="104">
        <f t="shared" si="6"/>
        <v>25</v>
      </c>
      <c r="AG10" s="104">
        <f t="shared" si="6"/>
        <v>25</v>
      </c>
      <c r="AH10" s="104">
        <f t="shared" si="6"/>
        <v>25</v>
      </c>
      <c r="AI10" s="104"/>
      <c r="AJ10" s="104"/>
      <c r="AK10" s="105">
        <f aca="true" t="shared" si="7" ref="AK10:AU10">SUM(AK11:AK13)</f>
        <v>0</v>
      </c>
      <c r="AL10" s="104">
        <f t="shared" si="7"/>
        <v>100</v>
      </c>
      <c r="AM10" s="104">
        <f t="shared" si="7"/>
        <v>100</v>
      </c>
      <c r="AN10" s="104">
        <f t="shared" si="7"/>
        <v>0</v>
      </c>
      <c r="AO10" s="104">
        <f t="shared" si="7"/>
        <v>0</v>
      </c>
      <c r="AP10" s="104">
        <f t="shared" si="7"/>
        <v>100</v>
      </c>
      <c r="AQ10" s="104">
        <f t="shared" si="7"/>
        <v>0</v>
      </c>
      <c r="AR10" s="104">
        <f t="shared" si="7"/>
        <v>25</v>
      </c>
      <c r="AS10" s="104">
        <f t="shared" si="7"/>
        <v>25</v>
      </c>
      <c r="AT10" s="104">
        <f t="shared" si="7"/>
        <v>25</v>
      </c>
      <c r="AU10" s="104">
        <f t="shared" si="7"/>
        <v>25</v>
      </c>
      <c r="AV10" s="104"/>
      <c r="AW10" s="104"/>
      <c r="AX10" s="105">
        <f aca="true" t="shared" si="8" ref="AX10:BG10">SUM(AX11:AX13)</f>
        <v>0</v>
      </c>
      <c r="AY10" s="104">
        <f t="shared" si="8"/>
        <v>100</v>
      </c>
      <c r="AZ10" s="104">
        <f t="shared" si="8"/>
        <v>100</v>
      </c>
      <c r="BA10" s="104">
        <f t="shared" si="8"/>
        <v>0</v>
      </c>
      <c r="BB10" s="104">
        <f t="shared" si="8"/>
        <v>0</v>
      </c>
      <c r="BC10" s="104">
        <f t="shared" si="8"/>
        <v>100</v>
      </c>
      <c r="BD10" s="104">
        <f t="shared" si="8"/>
        <v>0</v>
      </c>
      <c r="BE10" s="104">
        <f t="shared" si="8"/>
        <v>36</v>
      </c>
      <c r="BF10" s="104">
        <f t="shared" si="8"/>
        <v>36</v>
      </c>
      <c r="BG10" s="104">
        <f t="shared" si="8"/>
        <v>28</v>
      </c>
      <c r="BH10" s="104"/>
      <c r="BI10" s="104"/>
      <c r="BJ10" s="164"/>
    </row>
    <row r="11" spans="1:62" s="3" customFormat="1" ht="24" customHeight="1">
      <c r="A11" s="131" t="s">
        <v>109</v>
      </c>
      <c r="B11" s="132" t="s">
        <v>110</v>
      </c>
      <c r="C11" s="85"/>
      <c r="D11" s="17">
        <v>1</v>
      </c>
      <c r="E11" s="97">
        <f>D11*38</f>
        <v>38</v>
      </c>
      <c r="F11" s="97">
        <f t="shared" si="0"/>
        <v>18</v>
      </c>
      <c r="G11" s="97">
        <v>1</v>
      </c>
      <c r="H11" s="17"/>
      <c r="I11" s="17">
        <v>1</v>
      </c>
      <c r="J11" s="25">
        <f>I11*38</f>
        <v>38</v>
      </c>
      <c r="K11" s="25">
        <v>18</v>
      </c>
      <c r="L11" s="25"/>
      <c r="M11" s="25"/>
      <c r="N11" s="25">
        <v>18</v>
      </c>
      <c r="O11" s="25">
        <f>J11-K11</f>
        <v>20</v>
      </c>
      <c r="P11" s="25">
        <v>18</v>
      </c>
      <c r="Q11" s="87"/>
      <c r="R11" s="87"/>
      <c r="S11" s="87"/>
      <c r="T11" s="21"/>
      <c r="U11" s="21"/>
      <c r="V11" s="27"/>
      <c r="W11" s="21"/>
      <c r="X11" s="87"/>
      <c r="Y11" s="87"/>
      <c r="Z11" s="87"/>
      <c r="AA11" s="87"/>
      <c r="AB11" s="87"/>
      <c r="AC11" s="87"/>
      <c r="AD11" s="87"/>
      <c r="AE11" s="88"/>
      <c r="AF11" s="88"/>
      <c r="AG11" s="85"/>
      <c r="AH11" s="85"/>
      <c r="AI11" s="26"/>
      <c r="AJ11" s="26"/>
      <c r="AK11" s="89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26"/>
      <c r="AW11" s="26"/>
      <c r="AX11" s="89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16" t="s">
        <v>6</v>
      </c>
      <c r="BJ11" s="164"/>
    </row>
    <row r="12" spans="1:62" s="3" customFormat="1" ht="24" customHeight="1">
      <c r="A12" s="131" t="s">
        <v>111</v>
      </c>
      <c r="B12" s="132" t="s">
        <v>112</v>
      </c>
      <c r="C12" s="18"/>
      <c r="D12" s="17"/>
      <c r="E12" s="97">
        <v>400</v>
      </c>
      <c r="F12" s="97">
        <f t="shared" si="0"/>
        <v>400</v>
      </c>
      <c r="G12" s="97"/>
      <c r="H12" s="17">
        <v>2.4</v>
      </c>
      <c r="I12" s="17">
        <v>0</v>
      </c>
      <c r="J12" s="25">
        <v>100</v>
      </c>
      <c r="K12" s="25">
        <v>100</v>
      </c>
      <c r="L12" s="25"/>
      <c r="M12" s="25"/>
      <c r="N12" s="25">
        <v>100</v>
      </c>
      <c r="O12" s="25"/>
      <c r="P12" s="25">
        <v>25</v>
      </c>
      <c r="Q12" s="25">
        <v>25</v>
      </c>
      <c r="R12" s="25">
        <v>25</v>
      </c>
      <c r="S12" s="25">
        <v>25</v>
      </c>
      <c r="T12" s="25"/>
      <c r="U12" s="25"/>
      <c r="V12" s="25"/>
      <c r="W12" s="17">
        <v>2.4</v>
      </c>
      <c r="X12" s="17">
        <v>0</v>
      </c>
      <c r="Y12" s="25">
        <v>100</v>
      </c>
      <c r="Z12" s="25">
        <v>100</v>
      </c>
      <c r="AA12" s="25"/>
      <c r="AB12" s="25"/>
      <c r="AC12" s="25">
        <v>100</v>
      </c>
      <c r="AD12" s="25"/>
      <c r="AE12" s="25">
        <v>25</v>
      </c>
      <c r="AF12" s="25">
        <v>25</v>
      </c>
      <c r="AG12" s="25">
        <v>25</v>
      </c>
      <c r="AH12" s="25">
        <v>25</v>
      </c>
      <c r="AI12" s="25"/>
      <c r="AJ12" s="17">
        <v>2.4</v>
      </c>
      <c r="AK12" s="17">
        <v>0</v>
      </c>
      <c r="AL12" s="25">
        <v>100</v>
      </c>
      <c r="AM12" s="25">
        <v>100</v>
      </c>
      <c r="AN12" s="25"/>
      <c r="AO12" s="25"/>
      <c r="AP12" s="25">
        <v>100</v>
      </c>
      <c r="AQ12" s="25"/>
      <c r="AR12" s="25">
        <v>25</v>
      </c>
      <c r="AS12" s="25">
        <v>25</v>
      </c>
      <c r="AT12" s="25">
        <v>25</v>
      </c>
      <c r="AU12" s="25">
        <v>25</v>
      </c>
      <c r="AV12" s="25"/>
      <c r="AW12" s="17">
        <v>2.3</v>
      </c>
      <c r="AX12" s="17">
        <v>0</v>
      </c>
      <c r="AY12" s="25">
        <v>100</v>
      </c>
      <c r="AZ12" s="25">
        <v>100</v>
      </c>
      <c r="BA12" s="25"/>
      <c r="BB12" s="25"/>
      <c r="BC12" s="25">
        <v>100</v>
      </c>
      <c r="BD12" s="25"/>
      <c r="BE12" s="25">
        <v>36</v>
      </c>
      <c r="BF12" s="25">
        <v>36</v>
      </c>
      <c r="BG12" s="25">
        <v>28</v>
      </c>
      <c r="BH12" s="25"/>
      <c r="BI12" s="30" t="s">
        <v>7</v>
      </c>
      <c r="BJ12" s="164"/>
    </row>
    <row r="13" spans="1:62" s="3" customFormat="1" ht="24" customHeight="1">
      <c r="A13" s="131">
        <v>3</v>
      </c>
      <c r="B13" s="132" t="s">
        <v>113</v>
      </c>
      <c r="C13" s="18"/>
      <c r="D13" s="17">
        <v>4</v>
      </c>
      <c r="E13" s="97">
        <f>D13*38</f>
        <v>152</v>
      </c>
      <c r="F13" s="97">
        <f t="shared" si="0"/>
        <v>80</v>
      </c>
      <c r="G13" s="97">
        <v>4</v>
      </c>
      <c r="H13" s="17"/>
      <c r="I13" s="17">
        <v>4</v>
      </c>
      <c r="J13" s="25">
        <f>I13*38</f>
        <v>152</v>
      </c>
      <c r="K13" s="25">
        <v>80</v>
      </c>
      <c r="L13" s="25">
        <v>48</v>
      </c>
      <c r="M13" s="25">
        <v>32</v>
      </c>
      <c r="N13" s="25"/>
      <c r="O13" s="25">
        <f>J13-K13</f>
        <v>72</v>
      </c>
      <c r="P13" s="25"/>
      <c r="Q13" s="25"/>
      <c r="R13" s="25">
        <v>40</v>
      </c>
      <c r="S13" s="25">
        <v>40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16" t="s">
        <v>6</v>
      </c>
      <c r="BJ13" s="165"/>
    </row>
    <row r="14" spans="1:62" s="3" customFormat="1" ht="30" customHeight="1">
      <c r="A14" s="127" t="s">
        <v>128</v>
      </c>
      <c r="B14" s="128" t="s">
        <v>129</v>
      </c>
      <c r="C14" s="102" t="s">
        <v>130</v>
      </c>
      <c r="D14" s="103">
        <v>152</v>
      </c>
      <c r="E14" s="107">
        <f>D14*38</f>
        <v>5776</v>
      </c>
      <c r="F14" s="102">
        <f t="shared" si="0"/>
        <v>2292</v>
      </c>
      <c r="G14" s="107"/>
      <c r="H14" s="107"/>
      <c r="I14" s="103">
        <f aca="true" t="shared" si="9" ref="I14:S14">SUM(I15,I39)</f>
        <v>38</v>
      </c>
      <c r="J14" s="102">
        <f t="shared" si="9"/>
        <v>1444</v>
      </c>
      <c r="K14" s="102">
        <f t="shared" si="9"/>
        <v>648</v>
      </c>
      <c r="L14" s="102">
        <f t="shared" si="9"/>
        <v>324</v>
      </c>
      <c r="M14" s="102">
        <f t="shared" si="9"/>
        <v>0</v>
      </c>
      <c r="N14" s="102">
        <f t="shared" si="9"/>
        <v>324</v>
      </c>
      <c r="O14" s="102">
        <f t="shared" si="9"/>
        <v>796</v>
      </c>
      <c r="P14" s="102">
        <f t="shared" si="9"/>
        <v>144</v>
      </c>
      <c r="Q14" s="102">
        <f t="shared" si="9"/>
        <v>144</v>
      </c>
      <c r="R14" s="102">
        <f t="shared" si="9"/>
        <v>180</v>
      </c>
      <c r="S14" s="102">
        <f t="shared" si="9"/>
        <v>180</v>
      </c>
      <c r="T14" s="107"/>
      <c r="U14" s="107"/>
      <c r="V14" s="107"/>
      <c r="W14" s="107"/>
      <c r="X14" s="103">
        <f aca="true" t="shared" si="10" ref="X14:AH14">SUM(X15,X39)</f>
        <v>39</v>
      </c>
      <c r="Y14" s="102">
        <f t="shared" si="10"/>
        <v>1482</v>
      </c>
      <c r="Z14" s="102">
        <f t="shared" si="10"/>
        <v>668</v>
      </c>
      <c r="AA14" s="102">
        <f t="shared" si="10"/>
        <v>264</v>
      </c>
      <c r="AB14" s="102">
        <f t="shared" si="10"/>
        <v>116</v>
      </c>
      <c r="AC14" s="102">
        <f t="shared" si="10"/>
        <v>304</v>
      </c>
      <c r="AD14" s="102">
        <f t="shared" si="10"/>
        <v>814</v>
      </c>
      <c r="AE14" s="102">
        <f t="shared" si="10"/>
        <v>168</v>
      </c>
      <c r="AF14" s="102">
        <f t="shared" si="10"/>
        <v>134</v>
      </c>
      <c r="AG14" s="102">
        <f t="shared" si="10"/>
        <v>186</v>
      </c>
      <c r="AH14" s="102">
        <f t="shared" si="10"/>
        <v>180</v>
      </c>
      <c r="AI14" s="107"/>
      <c r="AJ14" s="107"/>
      <c r="AK14" s="103">
        <f aca="true" t="shared" si="11" ref="AK14:AU14">SUM(AK15,AK39)</f>
        <v>39</v>
      </c>
      <c r="AL14" s="102">
        <f t="shared" si="11"/>
        <v>1482</v>
      </c>
      <c r="AM14" s="102">
        <f t="shared" si="11"/>
        <v>576</v>
      </c>
      <c r="AN14" s="102">
        <f t="shared" si="11"/>
        <v>282</v>
      </c>
      <c r="AO14" s="102">
        <f t="shared" si="11"/>
        <v>0</v>
      </c>
      <c r="AP14" s="102">
        <f t="shared" si="11"/>
        <v>294</v>
      </c>
      <c r="AQ14" s="102">
        <f t="shared" si="11"/>
        <v>906</v>
      </c>
      <c r="AR14" s="102">
        <f t="shared" si="11"/>
        <v>146</v>
      </c>
      <c r="AS14" s="102">
        <f t="shared" si="11"/>
        <v>156</v>
      </c>
      <c r="AT14" s="102">
        <f t="shared" si="11"/>
        <v>134</v>
      </c>
      <c r="AU14" s="102">
        <f t="shared" si="11"/>
        <v>140</v>
      </c>
      <c r="AV14" s="107"/>
      <c r="AW14" s="107"/>
      <c r="AX14" s="103">
        <f aca="true" t="shared" si="12" ref="AX14:BH14">SUM(AX15,AX39)</f>
        <v>36</v>
      </c>
      <c r="AY14" s="102">
        <f t="shared" si="12"/>
        <v>1368</v>
      </c>
      <c r="AZ14" s="102">
        <f t="shared" si="12"/>
        <v>400</v>
      </c>
      <c r="BA14" s="102">
        <f t="shared" si="12"/>
        <v>136</v>
      </c>
      <c r="BB14" s="102">
        <f t="shared" si="12"/>
        <v>56</v>
      </c>
      <c r="BC14" s="102">
        <f t="shared" si="12"/>
        <v>208</v>
      </c>
      <c r="BD14" s="102">
        <f t="shared" si="12"/>
        <v>968</v>
      </c>
      <c r="BE14" s="102">
        <f t="shared" si="12"/>
        <v>152</v>
      </c>
      <c r="BF14" s="102">
        <f t="shared" si="12"/>
        <v>116</v>
      </c>
      <c r="BG14" s="102">
        <f t="shared" si="12"/>
        <v>132</v>
      </c>
      <c r="BH14" s="102">
        <f t="shared" si="12"/>
        <v>0</v>
      </c>
      <c r="BI14" s="107"/>
      <c r="BJ14" s="163" t="s">
        <v>182</v>
      </c>
    </row>
    <row r="15" spans="1:62" s="3" customFormat="1" ht="21.75" customHeight="1">
      <c r="A15" s="129" t="s">
        <v>149</v>
      </c>
      <c r="B15" s="130" t="s">
        <v>21</v>
      </c>
      <c r="C15" s="104">
        <v>121</v>
      </c>
      <c r="D15" s="105">
        <v>121</v>
      </c>
      <c r="E15" s="106">
        <f>D15*38</f>
        <v>4598</v>
      </c>
      <c r="F15" s="104">
        <f t="shared" si="0"/>
        <v>1984</v>
      </c>
      <c r="G15" s="106"/>
      <c r="H15" s="106"/>
      <c r="I15" s="105">
        <f aca="true" t="shared" si="13" ref="I15:S15">SUM(I16:I38)</f>
        <v>38</v>
      </c>
      <c r="J15" s="104">
        <f t="shared" si="13"/>
        <v>1444</v>
      </c>
      <c r="K15" s="104">
        <f t="shared" si="13"/>
        <v>648</v>
      </c>
      <c r="L15" s="104">
        <f t="shared" si="13"/>
        <v>324</v>
      </c>
      <c r="M15" s="104">
        <f t="shared" si="13"/>
        <v>0</v>
      </c>
      <c r="N15" s="104">
        <f t="shared" si="13"/>
        <v>324</v>
      </c>
      <c r="O15" s="104">
        <f t="shared" si="13"/>
        <v>796</v>
      </c>
      <c r="P15" s="104">
        <f t="shared" si="13"/>
        <v>144</v>
      </c>
      <c r="Q15" s="104">
        <f t="shared" si="13"/>
        <v>144</v>
      </c>
      <c r="R15" s="104">
        <f t="shared" si="13"/>
        <v>180</v>
      </c>
      <c r="S15" s="104">
        <f t="shared" si="13"/>
        <v>180</v>
      </c>
      <c r="T15" s="106"/>
      <c r="U15" s="106"/>
      <c r="V15" s="106"/>
      <c r="W15" s="106"/>
      <c r="X15" s="105">
        <f aca="true" t="shared" si="14" ref="X15:AH15">SUM(X16:X38)</f>
        <v>39</v>
      </c>
      <c r="Y15" s="104">
        <f t="shared" si="14"/>
        <v>1482</v>
      </c>
      <c r="Z15" s="104">
        <f t="shared" si="14"/>
        <v>668</v>
      </c>
      <c r="AA15" s="104">
        <f t="shared" si="14"/>
        <v>264</v>
      </c>
      <c r="AB15" s="104">
        <f t="shared" si="14"/>
        <v>116</v>
      </c>
      <c r="AC15" s="104">
        <f t="shared" si="14"/>
        <v>304</v>
      </c>
      <c r="AD15" s="104">
        <f t="shared" si="14"/>
        <v>814</v>
      </c>
      <c r="AE15" s="104">
        <f t="shared" si="14"/>
        <v>168</v>
      </c>
      <c r="AF15" s="104">
        <f t="shared" si="14"/>
        <v>134</v>
      </c>
      <c r="AG15" s="104">
        <f t="shared" si="14"/>
        <v>186</v>
      </c>
      <c r="AH15" s="104">
        <f t="shared" si="14"/>
        <v>180</v>
      </c>
      <c r="AI15" s="106"/>
      <c r="AJ15" s="106"/>
      <c r="AK15" s="105">
        <f aca="true" t="shared" si="15" ref="AK15:AU15">SUM(AK16:AK38)</f>
        <v>29</v>
      </c>
      <c r="AL15" s="104">
        <f t="shared" si="15"/>
        <v>1102</v>
      </c>
      <c r="AM15" s="104">
        <f t="shared" si="15"/>
        <v>400</v>
      </c>
      <c r="AN15" s="104">
        <f t="shared" si="15"/>
        <v>198</v>
      </c>
      <c r="AO15" s="104">
        <f t="shared" si="15"/>
        <v>0</v>
      </c>
      <c r="AP15" s="104">
        <f t="shared" si="15"/>
        <v>202</v>
      </c>
      <c r="AQ15" s="104">
        <f t="shared" si="15"/>
        <v>702</v>
      </c>
      <c r="AR15" s="104">
        <f t="shared" si="15"/>
        <v>58</v>
      </c>
      <c r="AS15" s="104">
        <f t="shared" si="15"/>
        <v>68</v>
      </c>
      <c r="AT15" s="104">
        <f t="shared" si="15"/>
        <v>134</v>
      </c>
      <c r="AU15" s="104">
        <f t="shared" si="15"/>
        <v>140</v>
      </c>
      <c r="AV15" s="106"/>
      <c r="AW15" s="106"/>
      <c r="AX15" s="105">
        <f aca="true" t="shared" si="16" ref="AX15:BH15">SUM(AX16:AX38)</f>
        <v>15</v>
      </c>
      <c r="AY15" s="104">
        <f t="shared" si="16"/>
        <v>570</v>
      </c>
      <c r="AZ15" s="104">
        <f t="shared" si="16"/>
        <v>268</v>
      </c>
      <c r="BA15" s="104">
        <f t="shared" si="16"/>
        <v>96</v>
      </c>
      <c r="BB15" s="104">
        <f t="shared" si="16"/>
        <v>56</v>
      </c>
      <c r="BC15" s="104">
        <f t="shared" si="16"/>
        <v>116</v>
      </c>
      <c r="BD15" s="104">
        <f t="shared" si="16"/>
        <v>302</v>
      </c>
      <c r="BE15" s="104">
        <f t="shared" si="16"/>
        <v>108</v>
      </c>
      <c r="BF15" s="104">
        <f t="shared" si="16"/>
        <v>72</v>
      </c>
      <c r="BG15" s="104">
        <f t="shared" si="16"/>
        <v>88</v>
      </c>
      <c r="BH15" s="104">
        <f t="shared" si="16"/>
        <v>0</v>
      </c>
      <c r="BI15" s="106"/>
      <c r="BJ15" s="164"/>
    </row>
    <row r="16" spans="1:62" s="3" customFormat="1" ht="24.75" customHeight="1">
      <c r="A16" s="131">
        <v>1</v>
      </c>
      <c r="B16" s="132" t="s">
        <v>22</v>
      </c>
      <c r="C16" s="22"/>
      <c r="D16" s="17">
        <v>8</v>
      </c>
      <c r="E16" s="97">
        <f>D16*38</f>
        <v>304</v>
      </c>
      <c r="F16" s="97">
        <f t="shared" si="0"/>
        <v>140</v>
      </c>
      <c r="G16" s="26" t="s">
        <v>114</v>
      </c>
      <c r="H16" s="26"/>
      <c r="I16" s="17">
        <v>8</v>
      </c>
      <c r="J16" s="25">
        <v>304</v>
      </c>
      <c r="K16" s="25">
        <v>140</v>
      </c>
      <c r="L16" s="25">
        <v>70</v>
      </c>
      <c r="M16" s="25"/>
      <c r="N16" s="25">
        <v>70</v>
      </c>
      <c r="O16" s="25">
        <v>164</v>
      </c>
      <c r="P16" s="25">
        <v>32</v>
      </c>
      <c r="Q16" s="25">
        <v>28</v>
      </c>
      <c r="R16" s="25">
        <v>40</v>
      </c>
      <c r="S16" s="25">
        <v>40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16" t="s">
        <v>6</v>
      </c>
      <c r="BJ16" s="164"/>
    </row>
    <row r="17" spans="1:62" s="3" customFormat="1" ht="24.75" customHeight="1">
      <c r="A17" s="131">
        <v>2</v>
      </c>
      <c r="B17" s="132" t="s">
        <v>23</v>
      </c>
      <c r="C17" s="22"/>
      <c r="D17" s="17">
        <v>6</v>
      </c>
      <c r="E17" s="97">
        <f aca="true" t="shared" si="17" ref="E17:E60">D17*38</f>
        <v>228</v>
      </c>
      <c r="F17" s="97">
        <f t="shared" si="0"/>
        <v>88</v>
      </c>
      <c r="G17" s="26" t="s">
        <v>116</v>
      </c>
      <c r="H17" s="26"/>
      <c r="I17" s="17">
        <v>6</v>
      </c>
      <c r="J17" s="25">
        <v>228</v>
      </c>
      <c r="K17" s="25">
        <v>88</v>
      </c>
      <c r="L17" s="25">
        <v>44</v>
      </c>
      <c r="M17" s="25"/>
      <c r="N17" s="25">
        <v>44</v>
      </c>
      <c r="O17" s="25">
        <v>140</v>
      </c>
      <c r="P17" s="25">
        <v>16</v>
      </c>
      <c r="Q17" s="25">
        <v>32</v>
      </c>
      <c r="R17" s="25">
        <v>20</v>
      </c>
      <c r="S17" s="25">
        <v>20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16" t="s">
        <v>6</v>
      </c>
      <c r="BJ17" s="164"/>
    </row>
    <row r="18" spans="1:63" s="4" customFormat="1" ht="24.75" customHeight="1">
      <c r="A18" s="131">
        <v>3</v>
      </c>
      <c r="B18" s="132" t="s">
        <v>24</v>
      </c>
      <c r="C18" s="85"/>
      <c r="D18" s="17">
        <v>8</v>
      </c>
      <c r="E18" s="97">
        <f t="shared" si="17"/>
        <v>304</v>
      </c>
      <c r="F18" s="97">
        <f t="shared" si="0"/>
        <v>140</v>
      </c>
      <c r="G18" s="27" t="s">
        <v>116</v>
      </c>
      <c r="H18" s="27"/>
      <c r="I18" s="17">
        <v>8</v>
      </c>
      <c r="J18" s="25">
        <v>304</v>
      </c>
      <c r="K18" s="25">
        <v>140</v>
      </c>
      <c r="L18" s="25">
        <v>70</v>
      </c>
      <c r="M18" s="25"/>
      <c r="N18" s="25">
        <v>70</v>
      </c>
      <c r="O18" s="25">
        <v>164</v>
      </c>
      <c r="P18" s="25">
        <v>32</v>
      </c>
      <c r="Q18" s="25">
        <v>28</v>
      </c>
      <c r="R18" s="25">
        <v>40</v>
      </c>
      <c r="S18" s="25">
        <v>40</v>
      </c>
      <c r="T18" s="21"/>
      <c r="U18" s="21"/>
      <c r="V18" s="27"/>
      <c r="W18" s="21"/>
      <c r="X18" s="89"/>
      <c r="Y18" s="87"/>
      <c r="Z18" s="88"/>
      <c r="AA18" s="88"/>
      <c r="AB18" s="85"/>
      <c r="AC18" s="85"/>
      <c r="AD18" s="88"/>
      <c r="AE18" s="85"/>
      <c r="AF18" s="85"/>
      <c r="AG18" s="85"/>
      <c r="AH18" s="85"/>
      <c r="AI18" s="26"/>
      <c r="AJ18" s="26"/>
      <c r="AK18" s="90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26"/>
      <c r="AW18" s="26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16" t="s">
        <v>6</v>
      </c>
      <c r="BJ18" s="164"/>
      <c r="BK18" s="2"/>
    </row>
    <row r="19" spans="1:63" s="4" customFormat="1" ht="24.75" customHeight="1">
      <c r="A19" s="131">
        <v>4</v>
      </c>
      <c r="B19" s="132" t="s">
        <v>25</v>
      </c>
      <c r="C19" s="22"/>
      <c r="D19" s="17">
        <v>8</v>
      </c>
      <c r="E19" s="97">
        <f t="shared" si="17"/>
        <v>304</v>
      </c>
      <c r="F19" s="97">
        <f t="shared" si="0"/>
        <v>140</v>
      </c>
      <c r="G19" s="26" t="s">
        <v>114</v>
      </c>
      <c r="H19" s="26"/>
      <c r="I19" s="17">
        <v>8</v>
      </c>
      <c r="J19" s="25">
        <v>304</v>
      </c>
      <c r="K19" s="25">
        <v>140</v>
      </c>
      <c r="L19" s="25">
        <v>70</v>
      </c>
      <c r="M19" s="25"/>
      <c r="N19" s="25">
        <v>70</v>
      </c>
      <c r="O19" s="25">
        <v>164</v>
      </c>
      <c r="P19" s="25">
        <v>32</v>
      </c>
      <c r="Q19" s="25">
        <v>28</v>
      </c>
      <c r="R19" s="25">
        <v>40</v>
      </c>
      <c r="S19" s="25">
        <v>40</v>
      </c>
      <c r="T19" s="21"/>
      <c r="U19" s="21"/>
      <c r="V19" s="27"/>
      <c r="W19" s="21"/>
      <c r="X19" s="21"/>
      <c r="Y19" s="21"/>
      <c r="Z19" s="21"/>
      <c r="AA19" s="27"/>
      <c r="AB19" s="21"/>
      <c r="AC19" s="27"/>
      <c r="AD19" s="27"/>
      <c r="AE19" s="27"/>
      <c r="AF19" s="27"/>
      <c r="AG19" s="21"/>
      <c r="AH19" s="21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16" t="s">
        <v>6</v>
      </c>
      <c r="BJ19" s="164"/>
      <c r="BK19" s="2"/>
    </row>
    <row r="20" spans="1:63" s="5" customFormat="1" ht="26.25" customHeight="1">
      <c r="A20" s="131">
        <v>5</v>
      </c>
      <c r="B20" s="132" t="s">
        <v>131</v>
      </c>
      <c r="C20" s="85"/>
      <c r="D20" s="17">
        <v>4</v>
      </c>
      <c r="E20" s="97">
        <f t="shared" si="17"/>
        <v>152</v>
      </c>
      <c r="F20" s="97">
        <f aca="true" t="shared" si="18" ref="F20:F50">SUM(K20,Z20,AM20,AZ20)</f>
        <v>60</v>
      </c>
      <c r="G20" s="21">
        <v>2</v>
      </c>
      <c r="H20" s="21"/>
      <c r="I20" s="17">
        <v>4</v>
      </c>
      <c r="J20" s="25">
        <v>152</v>
      </c>
      <c r="K20" s="25">
        <v>60</v>
      </c>
      <c r="L20" s="25">
        <v>30</v>
      </c>
      <c r="M20" s="25"/>
      <c r="N20" s="25">
        <v>30</v>
      </c>
      <c r="O20" s="25">
        <v>92</v>
      </c>
      <c r="P20" s="25">
        <v>32</v>
      </c>
      <c r="Q20" s="25">
        <v>28</v>
      </c>
      <c r="R20" s="25"/>
      <c r="S20" s="25"/>
      <c r="T20" s="21"/>
      <c r="U20" s="21"/>
      <c r="V20" s="21"/>
      <c r="W20" s="21"/>
      <c r="X20" s="90"/>
      <c r="Y20" s="87"/>
      <c r="Z20" s="88"/>
      <c r="AA20" s="85"/>
      <c r="AB20" s="85"/>
      <c r="AC20" s="85"/>
      <c r="AD20" s="85"/>
      <c r="AE20" s="85"/>
      <c r="AF20" s="85"/>
      <c r="AG20" s="85"/>
      <c r="AH20" s="85"/>
      <c r="AI20" s="21"/>
      <c r="AJ20" s="21"/>
      <c r="AK20" s="90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21"/>
      <c r="AW20" s="21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16" t="s">
        <v>6</v>
      </c>
      <c r="BJ20" s="164"/>
      <c r="BK20" s="2"/>
    </row>
    <row r="21" spans="1:63" s="5" customFormat="1" ht="30" customHeight="1">
      <c r="A21" s="131">
        <v>6</v>
      </c>
      <c r="B21" s="132" t="s">
        <v>46</v>
      </c>
      <c r="C21" s="22"/>
      <c r="D21" s="17">
        <v>4</v>
      </c>
      <c r="E21" s="97">
        <f t="shared" si="17"/>
        <v>152</v>
      </c>
      <c r="F21" s="97">
        <f t="shared" si="18"/>
        <v>62</v>
      </c>
      <c r="G21" s="26"/>
      <c r="H21" s="26"/>
      <c r="I21" s="17"/>
      <c r="J21" s="25"/>
      <c r="K21" s="25"/>
      <c r="L21" s="25"/>
      <c r="M21" s="25"/>
      <c r="N21" s="25"/>
      <c r="O21" s="25"/>
      <c r="P21" s="25"/>
      <c r="Q21" s="25"/>
      <c r="R21" s="25"/>
      <c r="S21" s="26"/>
      <c r="T21" s="21"/>
      <c r="U21" s="21"/>
      <c r="V21" s="27">
        <v>4</v>
      </c>
      <c r="W21" s="21"/>
      <c r="X21" s="13">
        <v>4</v>
      </c>
      <c r="Y21" s="21">
        <v>152</v>
      </c>
      <c r="Z21" s="21">
        <v>62</v>
      </c>
      <c r="AA21" s="27">
        <v>24</v>
      </c>
      <c r="AB21" s="21"/>
      <c r="AC21" s="27">
        <v>38</v>
      </c>
      <c r="AD21" s="27">
        <v>90</v>
      </c>
      <c r="AE21" s="27"/>
      <c r="AF21" s="27"/>
      <c r="AG21" s="21">
        <v>22</v>
      </c>
      <c r="AH21" s="21">
        <v>40</v>
      </c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16" t="s">
        <v>6</v>
      </c>
      <c r="BJ21" s="164"/>
      <c r="BK21" s="2"/>
    </row>
    <row r="22" spans="1:63" s="4" customFormat="1" ht="30" customHeight="1">
      <c r="A22" s="131">
        <v>7</v>
      </c>
      <c r="B22" s="132" t="s">
        <v>26</v>
      </c>
      <c r="C22" s="22"/>
      <c r="D22" s="17">
        <v>4</v>
      </c>
      <c r="E22" s="97">
        <f t="shared" si="17"/>
        <v>152</v>
      </c>
      <c r="F22" s="97">
        <f t="shared" si="18"/>
        <v>80</v>
      </c>
      <c r="G22" s="26">
        <v>4</v>
      </c>
      <c r="H22" s="26"/>
      <c r="I22" s="17">
        <v>4</v>
      </c>
      <c r="J22" s="25">
        <v>152</v>
      </c>
      <c r="K22" s="25">
        <v>80</v>
      </c>
      <c r="L22" s="25">
        <v>40</v>
      </c>
      <c r="M22" s="25"/>
      <c r="N22" s="25">
        <v>40</v>
      </c>
      <c r="O22" s="25">
        <v>72</v>
      </c>
      <c r="P22" s="25"/>
      <c r="Q22" s="25"/>
      <c r="R22" s="25">
        <v>40</v>
      </c>
      <c r="S22" s="25">
        <v>40</v>
      </c>
      <c r="T22" s="21"/>
      <c r="U22" s="21"/>
      <c r="V22" s="27"/>
      <c r="W22" s="21"/>
      <c r="X22" s="21"/>
      <c r="Y22" s="21"/>
      <c r="Z22" s="21"/>
      <c r="AA22" s="27"/>
      <c r="AB22" s="21"/>
      <c r="AC22" s="27"/>
      <c r="AD22" s="27"/>
      <c r="AE22" s="27"/>
      <c r="AF22" s="27"/>
      <c r="AG22" s="21"/>
      <c r="AH22" s="21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16" t="s">
        <v>6</v>
      </c>
      <c r="BJ22" s="164"/>
      <c r="BK22" s="2"/>
    </row>
    <row r="23" spans="1:63" s="4" customFormat="1" ht="24.75" customHeight="1">
      <c r="A23" s="131">
        <v>8</v>
      </c>
      <c r="B23" s="132" t="s">
        <v>28</v>
      </c>
      <c r="C23" s="22"/>
      <c r="D23" s="17">
        <v>4</v>
      </c>
      <c r="E23" s="97">
        <f t="shared" si="17"/>
        <v>152</v>
      </c>
      <c r="F23" s="97">
        <f t="shared" si="18"/>
        <v>60</v>
      </c>
      <c r="G23" s="26"/>
      <c r="H23" s="26"/>
      <c r="I23" s="17"/>
      <c r="J23" s="25"/>
      <c r="K23" s="25"/>
      <c r="L23" s="25"/>
      <c r="M23" s="25"/>
      <c r="N23" s="25"/>
      <c r="O23" s="25"/>
      <c r="P23" s="25"/>
      <c r="Q23" s="25"/>
      <c r="R23" s="25"/>
      <c r="S23" s="26"/>
      <c r="T23" s="21"/>
      <c r="U23" s="21"/>
      <c r="V23" s="26">
        <v>2</v>
      </c>
      <c r="W23" s="26"/>
      <c r="X23" s="13">
        <v>4</v>
      </c>
      <c r="Y23" s="21">
        <v>152</v>
      </c>
      <c r="Z23" s="21">
        <v>60</v>
      </c>
      <c r="AA23" s="27">
        <v>30</v>
      </c>
      <c r="AB23" s="26"/>
      <c r="AC23" s="27">
        <v>46</v>
      </c>
      <c r="AD23" s="27">
        <v>92</v>
      </c>
      <c r="AE23" s="27">
        <v>32</v>
      </c>
      <c r="AF23" s="27">
        <v>28</v>
      </c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16" t="s">
        <v>6</v>
      </c>
      <c r="BJ23" s="164"/>
      <c r="BK23" s="2"/>
    </row>
    <row r="24" spans="1:62" ht="30" customHeight="1">
      <c r="A24" s="131">
        <v>9</v>
      </c>
      <c r="B24" s="132" t="s">
        <v>27</v>
      </c>
      <c r="C24" s="22"/>
      <c r="D24" s="17">
        <v>4</v>
      </c>
      <c r="E24" s="97">
        <f t="shared" si="17"/>
        <v>152</v>
      </c>
      <c r="F24" s="97">
        <f t="shared" si="18"/>
        <v>76</v>
      </c>
      <c r="G24" s="26"/>
      <c r="H24" s="26"/>
      <c r="I24" s="17"/>
      <c r="J24" s="25"/>
      <c r="K24" s="25"/>
      <c r="L24" s="25"/>
      <c r="M24" s="25"/>
      <c r="N24" s="25"/>
      <c r="O24" s="25"/>
      <c r="P24" s="25"/>
      <c r="Q24" s="25"/>
      <c r="R24" s="25"/>
      <c r="S24" s="26"/>
      <c r="T24" s="21"/>
      <c r="U24" s="21"/>
      <c r="V24" s="27">
        <v>2</v>
      </c>
      <c r="W24" s="26"/>
      <c r="X24" s="13">
        <v>4</v>
      </c>
      <c r="Y24" s="21">
        <v>152</v>
      </c>
      <c r="Z24" s="21">
        <v>76</v>
      </c>
      <c r="AA24" s="26">
        <v>30</v>
      </c>
      <c r="AB24" s="26">
        <v>46</v>
      </c>
      <c r="AC24" s="26"/>
      <c r="AD24" s="26">
        <v>76</v>
      </c>
      <c r="AE24" s="26">
        <v>40</v>
      </c>
      <c r="AF24" s="26">
        <v>36</v>
      </c>
      <c r="AG24" s="21"/>
      <c r="AH24" s="21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16" t="s">
        <v>6</v>
      </c>
      <c r="BJ24" s="164"/>
    </row>
    <row r="25" spans="1:62" s="6" customFormat="1" ht="41.25" customHeight="1">
      <c r="A25" s="131">
        <v>10</v>
      </c>
      <c r="B25" s="132" t="s">
        <v>45</v>
      </c>
      <c r="C25" s="22"/>
      <c r="D25" s="17">
        <v>4</v>
      </c>
      <c r="E25" s="97">
        <f t="shared" si="17"/>
        <v>152</v>
      </c>
      <c r="F25" s="97">
        <f t="shared" si="18"/>
        <v>74</v>
      </c>
      <c r="G25" s="26"/>
      <c r="H25" s="26"/>
      <c r="I25" s="17"/>
      <c r="J25" s="25"/>
      <c r="K25" s="25"/>
      <c r="L25" s="25"/>
      <c r="M25" s="25"/>
      <c r="N25" s="25"/>
      <c r="O25" s="25"/>
      <c r="P25" s="25"/>
      <c r="Q25" s="25"/>
      <c r="R25" s="25"/>
      <c r="S25" s="26"/>
      <c r="T25" s="21"/>
      <c r="U25" s="21"/>
      <c r="V25" s="27">
        <v>4</v>
      </c>
      <c r="W25" s="26"/>
      <c r="X25" s="13">
        <v>4</v>
      </c>
      <c r="Y25" s="21">
        <v>152</v>
      </c>
      <c r="Z25" s="21">
        <v>74</v>
      </c>
      <c r="AA25" s="27">
        <v>22</v>
      </c>
      <c r="AB25" s="26">
        <v>32</v>
      </c>
      <c r="AC25" s="27">
        <v>20</v>
      </c>
      <c r="AD25" s="27">
        <v>78</v>
      </c>
      <c r="AE25" s="27"/>
      <c r="AF25" s="27"/>
      <c r="AG25" s="21">
        <v>54</v>
      </c>
      <c r="AH25" s="21">
        <v>20</v>
      </c>
      <c r="AI25" s="26"/>
      <c r="AJ25" s="26"/>
      <c r="AK25" s="14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16" t="s">
        <v>6</v>
      </c>
      <c r="BJ25" s="164"/>
    </row>
    <row r="26" spans="1:63" s="4" customFormat="1" ht="30" customHeight="1">
      <c r="A26" s="131">
        <v>11</v>
      </c>
      <c r="B26" s="132" t="s">
        <v>132</v>
      </c>
      <c r="C26" s="22"/>
      <c r="D26" s="17">
        <v>8</v>
      </c>
      <c r="E26" s="97">
        <f t="shared" si="17"/>
        <v>304</v>
      </c>
      <c r="F26" s="97">
        <f t="shared" si="18"/>
        <v>144</v>
      </c>
      <c r="G26" s="26"/>
      <c r="H26" s="26"/>
      <c r="I26" s="17"/>
      <c r="J26" s="25"/>
      <c r="K26" s="25"/>
      <c r="L26" s="25"/>
      <c r="M26" s="25"/>
      <c r="N26" s="25"/>
      <c r="O26" s="25"/>
      <c r="P26" s="25"/>
      <c r="Q26" s="25"/>
      <c r="R26" s="25"/>
      <c r="S26" s="27"/>
      <c r="T26" s="21"/>
      <c r="U26" s="21"/>
      <c r="V26" s="27">
        <v>2.4</v>
      </c>
      <c r="W26" s="26"/>
      <c r="X26" s="13">
        <v>8</v>
      </c>
      <c r="Y26" s="21">
        <v>304</v>
      </c>
      <c r="Z26" s="21">
        <v>144</v>
      </c>
      <c r="AA26" s="26">
        <v>58</v>
      </c>
      <c r="AB26" s="26"/>
      <c r="AC26" s="26">
        <v>86</v>
      </c>
      <c r="AD26" s="26">
        <v>160</v>
      </c>
      <c r="AE26" s="26">
        <v>32</v>
      </c>
      <c r="AF26" s="26">
        <v>28</v>
      </c>
      <c r="AG26" s="26">
        <v>44</v>
      </c>
      <c r="AH26" s="26">
        <v>40</v>
      </c>
      <c r="AI26" s="26"/>
      <c r="AJ26" s="26"/>
      <c r="AK26" s="14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16" t="s">
        <v>6</v>
      </c>
      <c r="BJ26" s="164"/>
      <c r="BK26" s="2"/>
    </row>
    <row r="27" spans="1:63" s="4" customFormat="1" ht="38.25" customHeight="1">
      <c r="A27" s="131">
        <v>12</v>
      </c>
      <c r="B27" s="132" t="s">
        <v>29</v>
      </c>
      <c r="C27" s="22"/>
      <c r="D27" s="17">
        <v>3</v>
      </c>
      <c r="E27" s="97">
        <f t="shared" si="17"/>
        <v>114</v>
      </c>
      <c r="F27" s="97">
        <f t="shared" si="18"/>
        <v>46</v>
      </c>
      <c r="G27" s="26"/>
      <c r="H27" s="26"/>
      <c r="I27" s="17"/>
      <c r="J27" s="25"/>
      <c r="K27" s="25"/>
      <c r="L27" s="25"/>
      <c r="M27" s="25"/>
      <c r="N27" s="25"/>
      <c r="O27" s="25"/>
      <c r="P27" s="25"/>
      <c r="Q27" s="25"/>
      <c r="R27" s="25"/>
      <c r="S27" s="26"/>
      <c r="T27" s="26"/>
      <c r="U27" s="26"/>
      <c r="V27" s="26">
        <v>2</v>
      </c>
      <c r="W27" s="26"/>
      <c r="X27" s="13">
        <v>3</v>
      </c>
      <c r="Y27" s="21">
        <v>114</v>
      </c>
      <c r="Z27" s="21">
        <v>46</v>
      </c>
      <c r="AA27" s="21">
        <v>18</v>
      </c>
      <c r="AB27" s="21"/>
      <c r="AC27" s="21">
        <v>28</v>
      </c>
      <c r="AD27" s="21">
        <v>68</v>
      </c>
      <c r="AE27" s="21">
        <v>32</v>
      </c>
      <c r="AF27" s="21">
        <v>14</v>
      </c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16" t="s">
        <v>6</v>
      </c>
      <c r="BJ27" s="164"/>
      <c r="BK27" s="2"/>
    </row>
    <row r="28" spans="1:62" ht="25.5" customHeight="1">
      <c r="A28" s="131">
        <v>13</v>
      </c>
      <c r="B28" s="132" t="s">
        <v>133</v>
      </c>
      <c r="C28" s="85"/>
      <c r="D28" s="17">
        <v>4</v>
      </c>
      <c r="E28" s="97">
        <f t="shared" si="17"/>
        <v>152</v>
      </c>
      <c r="F28" s="97">
        <f t="shared" si="18"/>
        <v>62</v>
      </c>
      <c r="G28" s="21"/>
      <c r="H28" s="21"/>
      <c r="I28" s="17"/>
      <c r="J28" s="25"/>
      <c r="K28" s="25"/>
      <c r="L28" s="25"/>
      <c r="M28" s="25"/>
      <c r="N28" s="25"/>
      <c r="O28" s="25"/>
      <c r="P28" s="25"/>
      <c r="Q28" s="25"/>
      <c r="R28" s="25"/>
      <c r="S28" s="85"/>
      <c r="T28" s="21"/>
      <c r="U28" s="21"/>
      <c r="V28" s="21">
        <v>4</v>
      </c>
      <c r="W28" s="21"/>
      <c r="X28" s="14">
        <v>4</v>
      </c>
      <c r="Y28" s="26">
        <v>152</v>
      </c>
      <c r="Z28" s="26">
        <v>62</v>
      </c>
      <c r="AA28" s="26">
        <v>24</v>
      </c>
      <c r="AB28" s="26">
        <v>38</v>
      </c>
      <c r="AC28" s="26"/>
      <c r="AD28" s="26">
        <v>90</v>
      </c>
      <c r="AE28" s="26"/>
      <c r="AF28" s="26"/>
      <c r="AG28" s="26">
        <v>22</v>
      </c>
      <c r="AH28" s="26">
        <v>40</v>
      </c>
      <c r="AI28" s="21"/>
      <c r="AJ28" s="21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21"/>
      <c r="AW28" s="21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16" t="s">
        <v>6</v>
      </c>
      <c r="BJ28" s="164"/>
    </row>
    <row r="29" spans="1:62" ht="30" customHeight="1">
      <c r="A29" s="131">
        <v>14</v>
      </c>
      <c r="B29" s="132" t="s">
        <v>30</v>
      </c>
      <c r="C29" s="22"/>
      <c r="D29" s="17">
        <v>8</v>
      </c>
      <c r="E29" s="97">
        <f t="shared" si="17"/>
        <v>304</v>
      </c>
      <c r="F29" s="97">
        <f t="shared" si="18"/>
        <v>144</v>
      </c>
      <c r="G29" s="27"/>
      <c r="H29" s="27"/>
      <c r="I29" s="17"/>
      <c r="J29" s="25"/>
      <c r="K29" s="25"/>
      <c r="L29" s="25"/>
      <c r="M29" s="25"/>
      <c r="N29" s="25"/>
      <c r="O29" s="25"/>
      <c r="P29" s="25"/>
      <c r="Q29" s="25"/>
      <c r="R29" s="25"/>
      <c r="S29" s="27"/>
      <c r="T29" s="21"/>
      <c r="U29" s="21"/>
      <c r="V29" s="26">
        <v>2.4</v>
      </c>
      <c r="W29" s="26"/>
      <c r="X29" s="14">
        <v>8</v>
      </c>
      <c r="Y29" s="26">
        <v>304</v>
      </c>
      <c r="Z29" s="26">
        <v>144</v>
      </c>
      <c r="AA29" s="26">
        <v>58</v>
      </c>
      <c r="AB29" s="26"/>
      <c r="AC29" s="26">
        <v>86</v>
      </c>
      <c r="AD29" s="26">
        <v>160</v>
      </c>
      <c r="AE29" s="27">
        <v>32</v>
      </c>
      <c r="AF29" s="27">
        <v>28</v>
      </c>
      <c r="AG29" s="21">
        <v>44</v>
      </c>
      <c r="AH29" s="21">
        <v>40</v>
      </c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16" t="s">
        <v>6</v>
      </c>
      <c r="BJ29" s="164"/>
    </row>
    <row r="30" spans="1:63" s="4" customFormat="1" ht="24" customHeight="1">
      <c r="A30" s="131">
        <v>15</v>
      </c>
      <c r="B30" s="132" t="s">
        <v>31</v>
      </c>
      <c r="C30" s="22"/>
      <c r="D30" s="17">
        <v>6</v>
      </c>
      <c r="E30" s="97">
        <f t="shared" si="17"/>
        <v>228</v>
      </c>
      <c r="F30" s="97">
        <f t="shared" si="18"/>
        <v>80</v>
      </c>
      <c r="G30" s="27"/>
      <c r="H30" s="27"/>
      <c r="I30" s="17"/>
      <c r="J30" s="25"/>
      <c r="K30" s="25"/>
      <c r="L30" s="25"/>
      <c r="M30" s="25"/>
      <c r="N30" s="25"/>
      <c r="O30" s="25"/>
      <c r="P30" s="25"/>
      <c r="Q30" s="25"/>
      <c r="R30" s="25"/>
      <c r="S30" s="27"/>
      <c r="T30" s="21"/>
      <c r="U30" s="21"/>
      <c r="V30" s="27"/>
      <c r="W30" s="21"/>
      <c r="X30" s="14"/>
      <c r="Y30" s="26"/>
      <c r="Z30" s="26"/>
      <c r="AA30" s="26"/>
      <c r="AB30" s="26"/>
      <c r="AC30" s="26"/>
      <c r="AD30" s="26"/>
      <c r="AE30" s="27"/>
      <c r="AF30" s="27"/>
      <c r="AG30" s="21"/>
      <c r="AH30" s="21"/>
      <c r="AI30" s="26" t="s">
        <v>44</v>
      </c>
      <c r="AJ30" s="26"/>
      <c r="AK30" s="19">
        <v>6</v>
      </c>
      <c r="AL30" s="25">
        <f aca="true" t="shared" si="19" ref="AL30:AL35">AK30*38</f>
        <v>228</v>
      </c>
      <c r="AM30" s="26">
        <v>80</v>
      </c>
      <c r="AN30" s="26">
        <v>40</v>
      </c>
      <c r="AO30" s="26"/>
      <c r="AP30" s="26">
        <v>40</v>
      </c>
      <c r="AQ30" s="27">
        <f>AL30-AM30</f>
        <v>148</v>
      </c>
      <c r="AR30" s="26"/>
      <c r="AS30" s="26"/>
      <c r="AT30" s="26">
        <v>40</v>
      </c>
      <c r="AU30" s="26">
        <v>40</v>
      </c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16" t="s">
        <v>6</v>
      </c>
      <c r="BJ30" s="164"/>
      <c r="BK30" s="2"/>
    </row>
    <row r="31" spans="1:62" s="6" customFormat="1" ht="30" customHeight="1">
      <c r="A31" s="131">
        <v>16</v>
      </c>
      <c r="B31" s="132" t="s">
        <v>32</v>
      </c>
      <c r="C31" s="85"/>
      <c r="D31" s="17">
        <v>4</v>
      </c>
      <c r="E31" s="97">
        <f t="shared" si="17"/>
        <v>152</v>
      </c>
      <c r="F31" s="97">
        <f t="shared" si="18"/>
        <v>36</v>
      </c>
      <c r="G31" s="21"/>
      <c r="H31" s="21"/>
      <c r="I31" s="17"/>
      <c r="J31" s="25"/>
      <c r="K31" s="25"/>
      <c r="L31" s="25"/>
      <c r="M31" s="25"/>
      <c r="N31" s="25"/>
      <c r="O31" s="25"/>
      <c r="P31" s="25"/>
      <c r="Q31" s="25"/>
      <c r="R31" s="25"/>
      <c r="S31" s="85"/>
      <c r="T31" s="21"/>
      <c r="U31" s="21"/>
      <c r="V31" s="21"/>
      <c r="W31" s="21"/>
      <c r="X31" s="90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21">
        <v>2</v>
      </c>
      <c r="AJ31" s="21"/>
      <c r="AK31" s="19">
        <v>4</v>
      </c>
      <c r="AL31" s="25">
        <f t="shared" si="19"/>
        <v>152</v>
      </c>
      <c r="AM31" s="26">
        <v>36</v>
      </c>
      <c r="AN31" s="26">
        <v>18</v>
      </c>
      <c r="AO31" s="26"/>
      <c r="AP31" s="26">
        <v>18</v>
      </c>
      <c r="AQ31" s="26">
        <v>116</v>
      </c>
      <c r="AR31" s="26">
        <v>16</v>
      </c>
      <c r="AS31" s="26">
        <v>20</v>
      </c>
      <c r="AT31" s="26"/>
      <c r="AU31" s="26"/>
      <c r="AV31" s="21"/>
      <c r="AW31" s="21"/>
      <c r="AX31" s="90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16" t="s">
        <v>6</v>
      </c>
      <c r="BJ31" s="164"/>
    </row>
    <row r="32" spans="1:62" ht="30" customHeight="1">
      <c r="A32" s="131">
        <v>17</v>
      </c>
      <c r="B32" s="132" t="s">
        <v>33</v>
      </c>
      <c r="C32" s="85"/>
      <c r="D32" s="17">
        <v>5</v>
      </c>
      <c r="E32" s="97">
        <f t="shared" si="17"/>
        <v>190</v>
      </c>
      <c r="F32" s="97">
        <f t="shared" si="18"/>
        <v>80</v>
      </c>
      <c r="G32" s="21"/>
      <c r="H32" s="21"/>
      <c r="I32" s="17"/>
      <c r="J32" s="25"/>
      <c r="K32" s="25"/>
      <c r="L32" s="25"/>
      <c r="M32" s="25"/>
      <c r="N32" s="25"/>
      <c r="O32" s="25"/>
      <c r="P32" s="25"/>
      <c r="Q32" s="25"/>
      <c r="R32" s="25"/>
      <c r="S32" s="85"/>
      <c r="T32" s="21"/>
      <c r="U32" s="21"/>
      <c r="V32" s="21"/>
      <c r="W32" s="21"/>
      <c r="X32" s="90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26" t="s">
        <v>44</v>
      </c>
      <c r="AJ32" s="28"/>
      <c r="AK32" s="17">
        <v>5</v>
      </c>
      <c r="AL32" s="25">
        <f t="shared" si="19"/>
        <v>190</v>
      </c>
      <c r="AM32" s="26">
        <v>80</v>
      </c>
      <c r="AN32" s="26">
        <v>40</v>
      </c>
      <c r="AO32" s="26"/>
      <c r="AP32" s="26">
        <v>40</v>
      </c>
      <c r="AQ32" s="26">
        <v>110</v>
      </c>
      <c r="AR32" s="26"/>
      <c r="AS32" s="26"/>
      <c r="AT32" s="26">
        <v>40</v>
      </c>
      <c r="AU32" s="26">
        <v>40</v>
      </c>
      <c r="AV32" s="21"/>
      <c r="AW32" s="21"/>
      <c r="AX32" s="90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16" t="s">
        <v>6</v>
      </c>
      <c r="BJ32" s="164"/>
    </row>
    <row r="33" spans="1:62" ht="30" customHeight="1">
      <c r="A33" s="131">
        <v>18</v>
      </c>
      <c r="B33" s="132" t="s">
        <v>134</v>
      </c>
      <c r="C33" s="94"/>
      <c r="D33" s="17">
        <v>5</v>
      </c>
      <c r="E33" s="97">
        <f t="shared" si="17"/>
        <v>190</v>
      </c>
      <c r="F33" s="97">
        <f t="shared" si="18"/>
        <v>80</v>
      </c>
      <c r="G33" s="27"/>
      <c r="H33" s="27"/>
      <c r="I33" s="17"/>
      <c r="J33" s="25"/>
      <c r="K33" s="25"/>
      <c r="L33" s="25"/>
      <c r="M33" s="25"/>
      <c r="N33" s="25"/>
      <c r="O33" s="25"/>
      <c r="P33" s="25"/>
      <c r="Q33" s="25"/>
      <c r="R33" s="25"/>
      <c r="S33" s="27"/>
      <c r="T33" s="26"/>
      <c r="U33" s="26"/>
      <c r="V33" s="27"/>
      <c r="W33" s="21"/>
      <c r="X33" s="26"/>
      <c r="Y33" s="26"/>
      <c r="Z33" s="27"/>
      <c r="AA33" s="27"/>
      <c r="AB33" s="21"/>
      <c r="AC33" s="27"/>
      <c r="AD33" s="27"/>
      <c r="AE33" s="27"/>
      <c r="AF33" s="27"/>
      <c r="AG33" s="21"/>
      <c r="AH33" s="21"/>
      <c r="AI33" s="26" t="s">
        <v>44</v>
      </c>
      <c r="AJ33" s="26"/>
      <c r="AK33" s="17">
        <v>5</v>
      </c>
      <c r="AL33" s="97">
        <f t="shared" si="19"/>
        <v>190</v>
      </c>
      <c r="AM33" s="26">
        <v>80</v>
      </c>
      <c r="AN33" s="26">
        <v>40</v>
      </c>
      <c r="AO33" s="26"/>
      <c r="AP33" s="26">
        <v>40</v>
      </c>
      <c r="AQ33" s="26">
        <v>110</v>
      </c>
      <c r="AR33" s="26"/>
      <c r="AS33" s="26"/>
      <c r="AT33" s="26">
        <v>40</v>
      </c>
      <c r="AU33" s="26">
        <v>40</v>
      </c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16" t="s">
        <v>6</v>
      </c>
      <c r="BJ33" s="164"/>
    </row>
    <row r="34" spans="1:62" s="7" customFormat="1" ht="30" customHeight="1">
      <c r="A34" s="131">
        <v>19</v>
      </c>
      <c r="B34" s="132" t="s">
        <v>135</v>
      </c>
      <c r="C34" s="22"/>
      <c r="D34" s="17">
        <v>4</v>
      </c>
      <c r="E34" s="97">
        <f t="shared" si="17"/>
        <v>152</v>
      </c>
      <c r="F34" s="97">
        <f t="shared" si="18"/>
        <v>36</v>
      </c>
      <c r="G34" s="27"/>
      <c r="H34" s="27"/>
      <c r="I34" s="17"/>
      <c r="J34" s="25"/>
      <c r="K34" s="25"/>
      <c r="L34" s="25"/>
      <c r="M34" s="25"/>
      <c r="N34" s="25"/>
      <c r="O34" s="25"/>
      <c r="P34" s="25"/>
      <c r="Q34" s="25"/>
      <c r="R34" s="25"/>
      <c r="S34" s="27"/>
      <c r="T34" s="21"/>
      <c r="U34" s="21"/>
      <c r="V34" s="27"/>
      <c r="W34" s="21"/>
      <c r="X34" s="14"/>
      <c r="Y34" s="26"/>
      <c r="Z34" s="27"/>
      <c r="AA34" s="27"/>
      <c r="AB34" s="21"/>
      <c r="AC34" s="27"/>
      <c r="AD34" s="27"/>
      <c r="AE34" s="27"/>
      <c r="AF34" s="27"/>
      <c r="AG34" s="21"/>
      <c r="AH34" s="21"/>
      <c r="AI34" s="26">
        <v>2</v>
      </c>
      <c r="AJ34" s="26"/>
      <c r="AK34" s="17">
        <v>4</v>
      </c>
      <c r="AL34" s="97">
        <f t="shared" si="19"/>
        <v>152</v>
      </c>
      <c r="AM34" s="26">
        <v>36</v>
      </c>
      <c r="AN34" s="26">
        <v>18</v>
      </c>
      <c r="AO34" s="26"/>
      <c r="AP34" s="26">
        <v>18</v>
      </c>
      <c r="AQ34" s="26">
        <v>116</v>
      </c>
      <c r="AR34" s="26">
        <v>16</v>
      </c>
      <c r="AS34" s="26">
        <v>20</v>
      </c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16" t="s">
        <v>6</v>
      </c>
      <c r="BJ34" s="164"/>
    </row>
    <row r="35" spans="1:130" s="8" customFormat="1" ht="30" customHeight="1">
      <c r="A35" s="131">
        <v>20</v>
      </c>
      <c r="B35" s="132" t="s">
        <v>136</v>
      </c>
      <c r="C35" s="22"/>
      <c r="D35" s="17">
        <v>5</v>
      </c>
      <c r="E35" s="97">
        <f t="shared" si="17"/>
        <v>190</v>
      </c>
      <c r="F35" s="97">
        <f t="shared" si="18"/>
        <v>88</v>
      </c>
      <c r="G35" s="27"/>
      <c r="H35" s="27"/>
      <c r="I35" s="17"/>
      <c r="J35" s="25"/>
      <c r="K35" s="25"/>
      <c r="L35" s="25"/>
      <c r="M35" s="25"/>
      <c r="N35" s="25"/>
      <c r="O35" s="25"/>
      <c r="P35" s="25"/>
      <c r="Q35" s="25"/>
      <c r="R35" s="25"/>
      <c r="S35" s="27"/>
      <c r="T35" s="21"/>
      <c r="U35" s="21"/>
      <c r="V35" s="27"/>
      <c r="W35" s="21"/>
      <c r="X35" s="26"/>
      <c r="Y35" s="26"/>
      <c r="Z35" s="27"/>
      <c r="AA35" s="21"/>
      <c r="AB35" s="21"/>
      <c r="AC35" s="27"/>
      <c r="AD35" s="21"/>
      <c r="AE35" s="27"/>
      <c r="AF35" s="27"/>
      <c r="AG35" s="21"/>
      <c r="AH35" s="21"/>
      <c r="AI35" s="26" t="s">
        <v>43</v>
      </c>
      <c r="AJ35" s="28"/>
      <c r="AK35" s="17">
        <v>5</v>
      </c>
      <c r="AL35" s="97">
        <f t="shared" si="19"/>
        <v>190</v>
      </c>
      <c r="AM35" s="26">
        <v>88</v>
      </c>
      <c r="AN35" s="26">
        <v>42</v>
      </c>
      <c r="AO35" s="26"/>
      <c r="AP35" s="26">
        <v>46</v>
      </c>
      <c r="AQ35" s="26">
        <v>102</v>
      </c>
      <c r="AR35" s="26">
        <v>26</v>
      </c>
      <c r="AS35" s="26">
        <v>28</v>
      </c>
      <c r="AT35" s="26">
        <v>14</v>
      </c>
      <c r="AU35" s="26">
        <v>20</v>
      </c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16" t="s">
        <v>6</v>
      </c>
      <c r="BJ35" s="164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</row>
    <row r="36" spans="1:62" s="3" customFormat="1" ht="30" customHeight="1">
      <c r="A36" s="131">
        <v>21</v>
      </c>
      <c r="B36" s="132" t="s">
        <v>34</v>
      </c>
      <c r="C36" s="22"/>
      <c r="D36" s="17">
        <v>5</v>
      </c>
      <c r="E36" s="97">
        <f t="shared" si="17"/>
        <v>190</v>
      </c>
      <c r="F36" s="97">
        <f t="shared" si="18"/>
        <v>90</v>
      </c>
      <c r="G36" s="27"/>
      <c r="H36" s="27"/>
      <c r="I36" s="17"/>
      <c r="J36" s="25"/>
      <c r="K36" s="25"/>
      <c r="L36" s="25"/>
      <c r="M36" s="25"/>
      <c r="N36" s="25"/>
      <c r="O36" s="25"/>
      <c r="P36" s="25"/>
      <c r="Q36" s="25"/>
      <c r="R36" s="25"/>
      <c r="S36" s="27"/>
      <c r="T36" s="21"/>
      <c r="U36" s="21"/>
      <c r="V36" s="27"/>
      <c r="W36" s="21"/>
      <c r="X36" s="26"/>
      <c r="Y36" s="26"/>
      <c r="Z36" s="27"/>
      <c r="AA36" s="21"/>
      <c r="AB36" s="21"/>
      <c r="AC36" s="27"/>
      <c r="AD36" s="21"/>
      <c r="AE36" s="27"/>
      <c r="AF36" s="27"/>
      <c r="AG36" s="21"/>
      <c r="AH36" s="21"/>
      <c r="AI36" s="26"/>
      <c r="AJ36" s="28"/>
      <c r="AK36" s="14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>
        <v>1.3</v>
      </c>
      <c r="AW36" s="26"/>
      <c r="AX36" s="17">
        <v>5</v>
      </c>
      <c r="AY36" s="25">
        <v>190</v>
      </c>
      <c r="AZ36" s="25">
        <v>90</v>
      </c>
      <c r="BA36" s="25">
        <v>32</v>
      </c>
      <c r="BB36" s="25"/>
      <c r="BC36" s="25">
        <v>58</v>
      </c>
      <c r="BD36" s="25">
        <v>100</v>
      </c>
      <c r="BE36" s="25">
        <v>32</v>
      </c>
      <c r="BF36" s="25">
        <v>14</v>
      </c>
      <c r="BG36" s="25">
        <v>44</v>
      </c>
      <c r="BH36" s="25"/>
      <c r="BI36" s="16" t="s">
        <v>6</v>
      </c>
      <c r="BJ36" s="164"/>
    </row>
    <row r="37" spans="1:62" ht="30" customHeight="1">
      <c r="A37" s="131">
        <v>22</v>
      </c>
      <c r="B37" s="132" t="s">
        <v>35</v>
      </c>
      <c r="C37" s="22"/>
      <c r="D37" s="17">
        <v>5</v>
      </c>
      <c r="E37" s="97">
        <f t="shared" si="17"/>
        <v>190</v>
      </c>
      <c r="F37" s="97">
        <f t="shared" si="18"/>
        <v>90</v>
      </c>
      <c r="G37" s="21"/>
      <c r="H37" s="21"/>
      <c r="I37" s="17"/>
      <c r="J37" s="25"/>
      <c r="K37" s="25"/>
      <c r="L37" s="25"/>
      <c r="M37" s="25"/>
      <c r="N37" s="25"/>
      <c r="O37" s="25"/>
      <c r="P37" s="25"/>
      <c r="Q37" s="25"/>
      <c r="R37" s="25"/>
      <c r="S37" s="21"/>
      <c r="T37" s="21"/>
      <c r="U37" s="21"/>
      <c r="V37" s="27"/>
      <c r="W37" s="21"/>
      <c r="X37" s="21"/>
      <c r="Y37" s="21"/>
      <c r="Z37" s="27"/>
      <c r="AA37" s="21"/>
      <c r="AB37" s="21"/>
      <c r="AC37" s="21"/>
      <c r="AD37" s="21"/>
      <c r="AE37" s="27"/>
      <c r="AF37" s="27"/>
      <c r="AG37" s="21"/>
      <c r="AH37" s="21"/>
      <c r="AI37" s="26"/>
      <c r="AJ37" s="26"/>
      <c r="AK37" s="14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>
        <v>1.3</v>
      </c>
      <c r="AW37" s="26"/>
      <c r="AX37" s="17">
        <v>5</v>
      </c>
      <c r="AY37" s="97">
        <f>AX37*38</f>
        <v>190</v>
      </c>
      <c r="AZ37" s="25">
        <v>90</v>
      </c>
      <c r="BA37" s="25">
        <v>32</v>
      </c>
      <c r="BB37" s="25"/>
      <c r="BC37" s="25">
        <v>58</v>
      </c>
      <c r="BD37" s="25">
        <v>100</v>
      </c>
      <c r="BE37" s="25">
        <v>32</v>
      </c>
      <c r="BF37" s="25">
        <v>14</v>
      </c>
      <c r="BG37" s="25">
        <v>44</v>
      </c>
      <c r="BH37" s="26"/>
      <c r="BI37" s="16" t="s">
        <v>6</v>
      </c>
      <c r="BJ37" s="164"/>
    </row>
    <row r="38" spans="1:62" s="3" customFormat="1" ht="30" customHeight="1">
      <c r="A38" s="131">
        <v>23</v>
      </c>
      <c r="B38" s="132" t="s">
        <v>137</v>
      </c>
      <c r="C38" s="22"/>
      <c r="D38" s="17">
        <v>5</v>
      </c>
      <c r="E38" s="97">
        <f t="shared" si="17"/>
        <v>190</v>
      </c>
      <c r="F38" s="97">
        <f t="shared" si="18"/>
        <v>88</v>
      </c>
      <c r="G38" s="21"/>
      <c r="H38" s="21"/>
      <c r="I38" s="17"/>
      <c r="J38" s="25"/>
      <c r="K38" s="25"/>
      <c r="L38" s="25"/>
      <c r="M38" s="25"/>
      <c r="N38" s="25"/>
      <c r="O38" s="25"/>
      <c r="P38" s="25"/>
      <c r="Q38" s="25"/>
      <c r="R38" s="25"/>
      <c r="S38" s="21"/>
      <c r="T38" s="21"/>
      <c r="U38" s="21"/>
      <c r="V38" s="27"/>
      <c r="W38" s="21"/>
      <c r="X38" s="21"/>
      <c r="Y38" s="21"/>
      <c r="Z38" s="27"/>
      <c r="AA38" s="21"/>
      <c r="AB38" s="21"/>
      <c r="AC38" s="21"/>
      <c r="AD38" s="21"/>
      <c r="AE38" s="27"/>
      <c r="AF38" s="27"/>
      <c r="AG38" s="21"/>
      <c r="AH38" s="21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>
        <v>1.2</v>
      </c>
      <c r="AW38" s="26"/>
      <c r="AX38" s="17">
        <v>5</v>
      </c>
      <c r="AY38" s="97">
        <f>AX38*38</f>
        <v>190</v>
      </c>
      <c r="AZ38" s="25">
        <v>88</v>
      </c>
      <c r="BA38" s="25">
        <v>32</v>
      </c>
      <c r="BB38" s="25">
        <v>56</v>
      </c>
      <c r="BC38" s="25"/>
      <c r="BD38" s="25">
        <v>102</v>
      </c>
      <c r="BE38" s="25">
        <v>44</v>
      </c>
      <c r="BF38" s="25">
        <v>44</v>
      </c>
      <c r="BG38" s="25"/>
      <c r="BH38" s="26"/>
      <c r="BI38" s="16" t="s">
        <v>6</v>
      </c>
      <c r="BJ38" s="165"/>
    </row>
    <row r="39" spans="1:62" s="3" customFormat="1" ht="30" customHeight="1">
      <c r="A39" s="127" t="s">
        <v>150</v>
      </c>
      <c r="B39" s="128" t="s">
        <v>138</v>
      </c>
      <c r="C39" s="102" t="s">
        <v>139</v>
      </c>
      <c r="D39" s="103">
        <v>31</v>
      </c>
      <c r="E39" s="107">
        <f>D39*38</f>
        <v>1178</v>
      </c>
      <c r="F39" s="102">
        <f>SUM(K39,Z39,AM39,AZ39)</f>
        <v>308</v>
      </c>
      <c r="G39" s="108"/>
      <c r="H39" s="108"/>
      <c r="I39" s="102">
        <f aca="true" t="shared" si="20" ref="I39:S39">SUM(I40,I44,I47)</f>
        <v>0</v>
      </c>
      <c r="J39" s="102">
        <f t="shared" si="20"/>
        <v>0</v>
      </c>
      <c r="K39" s="102">
        <f t="shared" si="20"/>
        <v>0</v>
      </c>
      <c r="L39" s="102">
        <f t="shared" si="20"/>
        <v>0</v>
      </c>
      <c r="M39" s="102">
        <f t="shared" si="20"/>
        <v>0</v>
      </c>
      <c r="N39" s="102">
        <f t="shared" si="20"/>
        <v>0</v>
      </c>
      <c r="O39" s="102">
        <f t="shared" si="20"/>
        <v>0</v>
      </c>
      <c r="P39" s="102">
        <f t="shared" si="20"/>
        <v>0</v>
      </c>
      <c r="Q39" s="102">
        <f t="shared" si="20"/>
        <v>0</v>
      </c>
      <c r="R39" s="102">
        <f t="shared" si="20"/>
        <v>0</v>
      </c>
      <c r="S39" s="102">
        <f t="shared" si="20"/>
        <v>0</v>
      </c>
      <c r="T39" s="108"/>
      <c r="U39" s="108"/>
      <c r="V39" s="108"/>
      <c r="W39" s="108"/>
      <c r="X39" s="103">
        <f aca="true" t="shared" si="21" ref="X39:AH39">SUM(X40,X44,X47)</f>
        <v>0</v>
      </c>
      <c r="Y39" s="102">
        <f t="shared" si="21"/>
        <v>0</v>
      </c>
      <c r="Z39" s="102">
        <f t="shared" si="21"/>
        <v>0</v>
      </c>
      <c r="AA39" s="102">
        <f t="shared" si="21"/>
        <v>0</v>
      </c>
      <c r="AB39" s="102">
        <f t="shared" si="21"/>
        <v>0</v>
      </c>
      <c r="AC39" s="102">
        <f t="shared" si="21"/>
        <v>0</v>
      </c>
      <c r="AD39" s="102">
        <f t="shared" si="21"/>
        <v>0</v>
      </c>
      <c r="AE39" s="102">
        <f t="shared" si="21"/>
        <v>0</v>
      </c>
      <c r="AF39" s="102">
        <f t="shared" si="21"/>
        <v>0</v>
      </c>
      <c r="AG39" s="102">
        <f t="shared" si="21"/>
        <v>0</v>
      </c>
      <c r="AH39" s="102">
        <f t="shared" si="21"/>
        <v>0</v>
      </c>
      <c r="AI39" s="108"/>
      <c r="AJ39" s="108"/>
      <c r="AK39" s="103">
        <f aca="true" t="shared" si="22" ref="AK39:AU39">SUM(AK40,AK44,AK47)</f>
        <v>10</v>
      </c>
      <c r="AL39" s="102">
        <f t="shared" si="22"/>
        <v>380</v>
      </c>
      <c r="AM39" s="102">
        <f t="shared" si="22"/>
        <v>176</v>
      </c>
      <c r="AN39" s="102">
        <f t="shared" si="22"/>
        <v>84</v>
      </c>
      <c r="AO39" s="102">
        <f t="shared" si="22"/>
        <v>0</v>
      </c>
      <c r="AP39" s="102">
        <f t="shared" si="22"/>
        <v>92</v>
      </c>
      <c r="AQ39" s="102">
        <f t="shared" si="22"/>
        <v>204</v>
      </c>
      <c r="AR39" s="102">
        <f t="shared" si="22"/>
        <v>88</v>
      </c>
      <c r="AS39" s="102">
        <f t="shared" si="22"/>
        <v>88</v>
      </c>
      <c r="AT39" s="102">
        <f t="shared" si="22"/>
        <v>0</v>
      </c>
      <c r="AU39" s="102">
        <f t="shared" si="22"/>
        <v>0</v>
      </c>
      <c r="AV39" s="108"/>
      <c r="AW39" s="108"/>
      <c r="AX39" s="103">
        <f aca="true" t="shared" si="23" ref="AX39:BH39">SUM(AX40,AX44,AX47)</f>
        <v>21</v>
      </c>
      <c r="AY39" s="102">
        <f t="shared" si="23"/>
        <v>798</v>
      </c>
      <c r="AZ39" s="102">
        <f t="shared" si="23"/>
        <v>132</v>
      </c>
      <c r="BA39" s="102">
        <f t="shared" si="23"/>
        <v>40</v>
      </c>
      <c r="BB39" s="102">
        <f t="shared" si="23"/>
        <v>0</v>
      </c>
      <c r="BC39" s="102">
        <f t="shared" si="23"/>
        <v>92</v>
      </c>
      <c r="BD39" s="102">
        <f t="shared" si="23"/>
        <v>666</v>
      </c>
      <c r="BE39" s="102">
        <f t="shared" si="23"/>
        <v>44</v>
      </c>
      <c r="BF39" s="102">
        <f t="shared" si="23"/>
        <v>44</v>
      </c>
      <c r="BG39" s="102">
        <f t="shared" si="23"/>
        <v>44</v>
      </c>
      <c r="BH39" s="102">
        <f t="shared" si="23"/>
        <v>0</v>
      </c>
      <c r="BI39" s="108"/>
      <c r="BJ39" s="98"/>
    </row>
    <row r="40" spans="1:62" s="3" customFormat="1" ht="30" customHeight="1">
      <c r="A40" s="131" t="s">
        <v>109</v>
      </c>
      <c r="B40" s="132" t="s">
        <v>140</v>
      </c>
      <c r="C40" s="22"/>
      <c r="D40" s="17">
        <v>5</v>
      </c>
      <c r="E40" s="97">
        <f t="shared" si="17"/>
        <v>190</v>
      </c>
      <c r="F40" s="97">
        <f t="shared" si="18"/>
        <v>88</v>
      </c>
      <c r="G40" s="21"/>
      <c r="H40" s="21"/>
      <c r="I40" s="17"/>
      <c r="J40" s="97"/>
      <c r="K40" s="27"/>
      <c r="L40" s="26"/>
      <c r="M40" s="26"/>
      <c r="N40" s="26"/>
      <c r="O40" s="26"/>
      <c r="P40" s="26"/>
      <c r="Q40" s="26"/>
      <c r="R40" s="21"/>
      <c r="S40" s="21"/>
      <c r="T40" s="21"/>
      <c r="U40" s="21"/>
      <c r="V40" s="27"/>
      <c r="W40" s="21"/>
      <c r="X40" s="21"/>
      <c r="Y40" s="21"/>
      <c r="Z40" s="27"/>
      <c r="AA40" s="21"/>
      <c r="AB40" s="21"/>
      <c r="AC40" s="21"/>
      <c r="AD40" s="21"/>
      <c r="AE40" s="27"/>
      <c r="AF40" s="27"/>
      <c r="AG40" s="21"/>
      <c r="AH40" s="21"/>
      <c r="AI40" s="26"/>
      <c r="AJ40" s="26"/>
      <c r="AK40" s="17">
        <v>5</v>
      </c>
      <c r="AL40" s="97">
        <f>AK40*38</f>
        <v>190</v>
      </c>
      <c r="AM40" s="26">
        <v>88</v>
      </c>
      <c r="AN40" s="26">
        <v>42</v>
      </c>
      <c r="AO40" s="26"/>
      <c r="AP40" s="26">
        <v>46</v>
      </c>
      <c r="AQ40" s="26">
        <v>102</v>
      </c>
      <c r="AR40" s="26">
        <v>44</v>
      </c>
      <c r="AS40" s="26">
        <v>44</v>
      </c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30"/>
      <c r="BJ40" s="11"/>
    </row>
    <row r="41" spans="1:62" s="3" customFormat="1" ht="30" customHeight="1">
      <c r="A41" s="131" t="s">
        <v>117</v>
      </c>
      <c r="B41" s="132" t="s">
        <v>141</v>
      </c>
      <c r="C41" s="22"/>
      <c r="D41" s="17">
        <v>5</v>
      </c>
      <c r="E41" s="97">
        <f t="shared" si="17"/>
        <v>190</v>
      </c>
      <c r="F41" s="97">
        <f t="shared" si="18"/>
        <v>88</v>
      </c>
      <c r="G41" s="21"/>
      <c r="H41" s="21"/>
      <c r="I41" s="91"/>
      <c r="J41" s="26"/>
      <c r="K41" s="27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7"/>
      <c r="W41" s="21"/>
      <c r="X41" s="21"/>
      <c r="Y41" s="21"/>
      <c r="Z41" s="27"/>
      <c r="AA41" s="21"/>
      <c r="AB41" s="21"/>
      <c r="AC41" s="21"/>
      <c r="AD41" s="21"/>
      <c r="AE41" s="27"/>
      <c r="AF41" s="27"/>
      <c r="AG41" s="21"/>
      <c r="AH41" s="21"/>
      <c r="AI41" s="26">
        <v>1.2</v>
      </c>
      <c r="AJ41" s="26"/>
      <c r="AK41" s="17">
        <v>5</v>
      </c>
      <c r="AL41" s="97">
        <f aca="true" t="shared" si="24" ref="AL41:AL46">AK41*38</f>
        <v>190</v>
      </c>
      <c r="AM41" s="26">
        <v>88</v>
      </c>
      <c r="AN41" s="26">
        <v>42</v>
      </c>
      <c r="AO41" s="26"/>
      <c r="AP41" s="26">
        <v>46</v>
      </c>
      <c r="AQ41" s="26">
        <v>102</v>
      </c>
      <c r="AR41" s="26">
        <v>44</v>
      </c>
      <c r="AS41" s="26">
        <v>44</v>
      </c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16" t="s">
        <v>6</v>
      </c>
      <c r="BJ41" s="11"/>
    </row>
    <row r="42" spans="1:62" ht="30" customHeight="1">
      <c r="A42" s="131" t="s">
        <v>118</v>
      </c>
      <c r="B42" s="132" t="s">
        <v>142</v>
      </c>
      <c r="C42" s="22"/>
      <c r="D42" s="17">
        <v>5</v>
      </c>
      <c r="E42" s="97">
        <f t="shared" si="17"/>
        <v>190</v>
      </c>
      <c r="F42" s="97">
        <f t="shared" si="18"/>
        <v>88</v>
      </c>
      <c r="G42" s="21"/>
      <c r="H42" s="21"/>
      <c r="I42" s="91"/>
      <c r="J42" s="26"/>
      <c r="K42" s="27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7"/>
      <c r="W42" s="21"/>
      <c r="X42" s="21"/>
      <c r="Y42" s="21"/>
      <c r="Z42" s="27"/>
      <c r="AA42" s="21"/>
      <c r="AB42" s="21"/>
      <c r="AC42" s="21"/>
      <c r="AD42" s="21"/>
      <c r="AE42" s="27"/>
      <c r="AF42" s="27"/>
      <c r="AG42" s="21"/>
      <c r="AH42" s="21"/>
      <c r="AI42" s="26">
        <v>1.2</v>
      </c>
      <c r="AJ42" s="26"/>
      <c r="AK42" s="17">
        <v>5</v>
      </c>
      <c r="AL42" s="97">
        <f t="shared" si="24"/>
        <v>190</v>
      </c>
      <c r="AM42" s="26">
        <v>88</v>
      </c>
      <c r="AN42" s="26">
        <v>42</v>
      </c>
      <c r="AO42" s="26"/>
      <c r="AP42" s="26">
        <v>46</v>
      </c>
      <c r="AQ42" s="26">
        <v>102</v>
      </c>
      <c r="AR42" s="26">
        <v>44</v>
      </c>
      <c r="AS42" s="26">
        <v>44</v>
      </c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16" t="s">
        <v>6</v>
      </c>
      <c r="BJ42" s="10"/>
    </row>
    <row r="43" spans="1:62" s="3" customFormat="1" ht="30" customHeight="1">
      <c r="A43" s="131" t="s">
        <v>119</v>
      </c>
      <c r="B43" s="132" t="s">
        <v>36</v>
      </c>
      <c r="C43" s="22"/>
      <c r="D43" s="17">
        <v>5</v>
      </c>
      <c r="E43" s="97">
        <f t="shared" si="17"/>
        <v>190</v>
      </c>
      <c r="F43" s="97">
        <f t="shared" si="18"/>
        <v>88</v>
      </c>
      <c r="G43" s="21"/>
      <c r="H43" s="21"/>
      <c r="I43" s="91"/>
      <c r="J43" s="26"/>
      <c r="K43" s="27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6">
        <v>1.2</v>
      </c>
      <c r="AJ43" s="26"/>
      <c r="AK43" s="17">
        <v>5</v>
      </c>
      <c r="AL43" s="97">
        <f t="shared" si="24"/>
        <v>190</v>
      </c>
      <c r="AM43" s="26">
        <v>88</v>
      </c>
      <c r="AN43" s="26">
        <v>42</v>
      </c>
      <c r="AO43" s="26"/>
      <c r="AP43" s="26">
        <v>46</v>
      </c>
      <c r="AQ43" s="26">
        <v>102</v>
      </c>
      <c r="AR43" s="26">
        <v>44</v>
      </c>
      <c r="AS43" s="26">
        <v>44</v>
      </c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16" t="s">
        <v>6</v>
      </c>
      <c r="BJ43" s="11"/>
    </row>
    <row r="44" spans="1:62" s="3" customFormat="1" ht="30" customHeight="1">
      <c r="A44" s="131" t="s">
        <v>111</v>
      </c>
      <c r="B44" s="132" t="s">
        <v>143</v>
      </c>
      <c r="C44" s="22"/>
      <c r="D44" s="17">
        <v>5</v>
      </c>
      <c r="E44" s="97">
        <f t="shared" si="17"/>
        <v>190</v>
      </c>
      <c r="F44" s="97">
        <f t="shared" si="18"/>
        <v>88</v>
      </c>
      <c r="G44" s="21"/>
      <c r="H44" s="21"/>
      <c r="I44" s="17"/>
      <c r="J44" s="97"/>
      <c r="K44" s="27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13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6"/>
      <c r="AJ44" s="26"/>
      <c r="AK44" s="17">
        <v>5</v>
      </c>
      <c r="AL44" s="97">
        <f t="shared" si="24"/>
        <v>190</v>
      </c>
      <c r="AM44" s="26">
        <v>88</v>
      </c>
      <c r="AN44" s="26">
        <v>42</v>
      </c>
      <c r="AO44" s="26"/>
      <c r="AP44" s="26">
        <v>46</v>
      </c>
      <c r="AQ44" s="26">
        <v>102</v>
      </c>
      <c r="AR44" s="26">
        <v>44</v>
      </c>
      <c r="AS44" s="26">
        <v>44</v>
      </c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30"/>
      <c r="BJ44" s="11"/>
    </row>
    <row r="45" spans="1:62" ht="30" customHeight="1">
      <c r="A45" s="131" t="s">
        <v>120</v>
      </c>
      <c r="B45" s="132" t="s">
        <v>144</v>
      </c>
      <c r="C45" s="22"/>
      <c r="D45" s="17">
        <v>5</v>
      </c>
      <c r="E45" s="97">
        <f t="shared" si="17"/>
        <v>190</v>
      </c>
      <c r="F45" s="97">
        <f t="shared" si="18"/>
        <v>88</v>
      </c>
      <c r="G45" s="21"/>
      <c r="H45" s="21"/>
      <c r="I45" s="91"/>
      <c r="J45" s="26"/>
      <c r="K45" s="27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6">
        <v>1.2</v>
      </c>
      <c r="AJ45" s="26"/>
      <c r="AK45" s="17">
        <v>5</v>
      </c>
      <c r="AL45" s="97">
        <f t="shared" si="24"/>
        <v>190</v>
      </c>
      <c r="AM45" s="26">
        <v>88</v>
      </c>
      <c r="AN45" s="26">
        <v>42</v>
      </c>
      <c r="AO45" s="26"/>
      <c r="AP45" s="26">
        <v>46</v>
      </c>
      <c r="AQ45" s="26">
        <v>102</v>
      </c>
      <c r="AR45" s="26">
        <v>44</v>
      </c>
      <c r="AS45" s="26">
        <v>44</v>
      </c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16" t="s">
        <v>6</v>
      </c>
      <c r="BJ45" s="10"/>
    </row>
    <row r="46" spans="1:62" s="3" customFormat="1" ht="30" customHeight="1">
      <c r="A46" s="131" t="s">
        <v>164</v>
      </c>
      <c r="B46" s="132" t="s">
        <v>145</v>
      </c>
      <c r="C46" s="22"/>
      <c r="D46" s="17">
        <v>5</v>
      </c>
      <c r="E46" s="97">
        <f t="shared" si="17"/>
        <v>190</v>
      </c>
      <c r="F46" s="97">
        <f t="shared" si="18"/>
        <v>88</v>
      </c>
      <c r="G46" s="21"/>
      <c r="H46" s="21"/>
      <c r="I46" s="91"/>
      <c r="J46" s="26"/>
      <c r="K46" s="27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6">
        <v>1.2</v>
      </c>
      <c r="AJ46" s="26"/>
      <c r="AK46" s="17">
        <v>5</v>
      </c>
      <c r="AL46" s="97">
        <f t="shared" si="24"/>
        <v>190</v>
      </c>
      <c r="AM46" s="26">
        <v>88</v>
      </c>
      <c r="AN46" s="26">
        <v>42</v>
      </c>
      <c r="AO46" s="26"/>
      <c r="AP46" s="26">
        <v>46</v>
      </c>
      <c r="AQ46" s="26">
        <v>102</v>
      </c>
      <c r="AR46" s="26">
        <v>44</v>
      </c>
      <c r="AS46" s="26">
        <v>44</v>
      </c>
      <c r="AT46" s="26"/>
      <c r="AU46" s="26"/>
      <c r="AV46" s="26"/>
      <c r="AW46" s="26"/>
      <c r="AX46" s="26"/>
      <c r="AY46" s="26"/>
      <c r="AZ46" s="26"/>
      <c r="BA46" s="21"/>
      <c r="BB46" s="21"/>
      <c r="BC46" s="21"/>
      <c r="BD46" s="21"/>
      <c r="BE46" s="21"/>
      <c r="BF46" s="21"/>
      <c r="BG46" s="21"/>
      <c r="BH46" s="21"/>
      <c r="BI46" s="16" t="s">
        <v>6</v>
      </c>
      <c r="BJ46" s="11"/>
    </row>
    <row r="47" spans="1:250" s="4" customFormat="1" ht="30" customHeight="1">
      <c r="A47" s="131" t="s">
        <v>115</v>
      </c>
      <c r="B47" s="132" t="s">
        <v>146</v>
      </c>
      <c r="C47" s="85"/>
      <c r="D47" s="17">
        <v>21</v>
      </c>
      <c r="E47" s="97">
        <f t="shared" si="17"/>
        <v>798</v>
      </c>
      <c r="F47" s="97">
        <f t="shared" si="18"/>
        <v>132</v>
      </c>
      <c r="G47" s="27"/>
      <c r="H47" s="27"/>
      <c r="I47" s="86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21"/>
      <c r="U47" s="21"/>
      <c r="V47" s="27"/>
      <c r="W47" s="21"/>
      <c r="X47" s="87"/>
      <c r="Y47" s="87"/>
      <c r="Z47" s="88"/>
      <c r="AA47" s="88"/>
      <c r="AB47" s="85"/>
      <c r="AC47" s="88"/>
      <c r="AD47" s="88"/>
      <c r="AE47" s="88"/>
      <c r="AF47" s="88"/>
      <c r="AG47" s="85"/>
      <c r="AH47" s="85"/>
      <c r="AI47" s="26"/>
      <c r="AJ47" s="26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26"/>
      <c r="AW47" s="26"/>
      <c r="AX47" s="17">
        <v>21</v>
      </c>
      <c r="AY47" s="97">
        <f>AX47*38</f>
        <v>798</v>
      </c>
      <c r="AZ47" s="27">
        <v>132</v>
      </c>
      <c r="BA47" s="21">
        <v>40</v>
      </c>
      <c r="BB47" s="21"/>
      <c r="BC47" s="21">
        <v>92</v>
      </c>
      <c r="BD47" s="21">
        <v>666</v>
      </c>
      <c r="BE47" s="27">
        <v>44</v>
      </c>
      <c r="BF47" s="27">
        <v>44</v>
      </c>
      <c r="BG47" s="21">
        <v>44</v>
      </c>
      <c r="BH47" s="21"/>
      <c r="BI47" s="30"/>
      <c r="BJ47" s="133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</row>
    <row r="48" spans="1:62" s="3" customFormat="1" ht="30" customHeight="1">
      <c r="A48" s="131" t="s">
        <v>121</v>
      </c>
      <c r="B48" s="132" t="s">
        <v>147</v>
      </c>
      <c r="C48" s="22"/>
      <c r="D48" s="17">
        <v>21</v>
      </c>
      <c r="E48" s="97">
        <f t="shared" si="17"/>
        <v>798</v>
      </c>
      <c r="F48" s="97">
        <f t="shared" si="18"/>
        <v>132</v>
      </c>
      <c r="G48" s="27"/>
      <c r="H48" s="27"/>
      <c r="I48" s="92"/>
      <c r="J48" s="27"/>
      <c r="K48" s="27"/>
      <c r="L48" s="21"/>
      <c r="M48" s="27"/>
      <c r="N48" s="21"/>
      <c r="O48" s="27"/>
      <c r="P48" s="21"/>
      <c r="Q48" s="21"/>
      <c r="R48" s="21"/>
      <c r="S48" s="21"/>
      <c r="T48" s="21"/>
      <c r="U48" s="21"/>
      <c r="V48" s="21"/>
      <c r="W48" s="21"/>
      <c r="X48" s="27"/>
      <c r="Y48" s="27"/>
      <c r="Z48" s="27"/>
      <c r="AA48" s="21"/>
      <c r="AB48" s="21"/>
      <c r="AC48" s="21"/>
      <c r="AD48" s="27"/>
      <c r="AE48" s="21"/>
      <c r="AF48" s="21"/>
      <c r="AG48" s="21"/>
      <c r="AH48" s="21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 t="s">
        <v>168</v>
      </c>
      <c r="AW48" s="26"/>
      <c r="AX48" s="17">
        <v>21</v>
      </c>
      <c r="AY48" s="97">
        <f>AX48*38</f>
        <v>798</v>
      </c>
      <c r="AZ48" s="27">
        <v>132</v>
      </c>
      <c r="BA48" s="21">
        <v>40</v>
      </c>
      <c r="BB48" s="21"/>
      <c r="BC48" s="21">
        <v>92</v>
      </c>
      <c r="BD48" s="21">
        <v>666</v>
      </c>
      <c r="BE48" s="27">
        <v>44</v>
      </c>
      <c r="BF48" s="27">
        <v>44</v>
      </c>
      <c r="BG48" s="21">
        <v>44</v>
      </c>
      <c r="BH48" s="21"/>
      <c r="BI48" s="16" t="s">
        <v>6</v>
      </c>
      <c r="BJ48" s="133"/>
    </row>
    <row r="49" spans="1:62" s="3" customFormat="1" ht="30" customHeight="1">
      <c r="A49" s="131" t="s">
        <v>122</v>
      </c>
      <c r="B49" s="132" t="s">
        <v>148</v>
      </c>
      <c r="C49" s="22"/>
      <c r="D49" s="17">
        <v>21</v>
      </c>
      <c r="E49" s="97">
        <f t="shared" si="17"/>
        <v>798</v>
      </c>
      <c r="F49" s="97">
        <f t="shared" si="18"/>
        <v>132</v>
      </c>
      <c r="G49" s="21"/>
      <c r="H49" s="21"/>
      <c r="I49" s="92"/>
      <c r="J49" s="27"/>
      <c r="K49" s="21"/>
      <c r="L49" s="21"/>
      <c r="M49" s="21"/>
      <c r="N49" s="21"/>
      <c r="O49" s="27"/>
      <c r="P49" s="21"/>
      <c r="Q49" s="21"/>
      <c r="R49" s="21"/>
      <c r="S49" s="21"/>
      <c r="T49" s="21"/>
      <c r="U49" s="21"/>
      <c r="V49" s="21"/>
      <c r="W49" s="21"/>
      <c r="X49" s="27"/>
      <c r="Y49" s="27"/>
      <c r="Z49" s="21"/>
      <c r="AA49" s="21"/>
      <c r="AB49" s="21"/>
      <c r="AC49" s="21"/>
      <c r="AD49" s="27"/>
      <c r="AE49" s="21"/>
      <c r="AF49" s="21"/>
      <c r="AG49" s="21"/>
      <c r="AH49" s="21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 t="s">
        <v>168</v>
      </c>
      <c r="AW49" s="26"/>
      <c r="AX49" s="17">
        <v>21</v>
      </c>
      <c r="AY49" s="97">
        <f>AX49*38</f>
        <v>798</v>
      </c>
      <c r="AZ49" s="27">
        <v>132</v>
      </c>
      <c r="BA49" s="21">
        <v>40</v>
      </c>
      <c r="BB49" s="21"/>
      <c r="BC49" s="21">
        <v>92</v>
      </c>
      <c r="BD49" s="21">
        <v>666</v>
      </c>
      <c r="BE49" s="27">
        <v>44</v>
      </c>
      <c r="BF49" s="27">
        <v>44</v>
      </c>
      <c r="BG49" s="21">
        <v>44</v>
      </c>
      <c r="BH49" s="21"/>
      <c r="BI49" s="16" t="s">
        <v>6</v>
      </c>
      <c r="BJ49" s="11"/>
    </row>
    <row r="50" spans="1:62" s="3" customFormat="1" ht="30" customHeight="1">
      <c r="A50" s="131" t="s">
        <v>123</v>
      </c>
      <c r="B50" s="132" t="s">
        <v>37</v>
      </c>
      <c r="C50" s="21"/>
      <c r="D50" s="17">
        <v>21</v>
      </c>
      <c r="E50" s="97">
        <f t="shared" si="17"/>
        <v>798</v>
      </c>
      <c r="F50" s="97">
        <f t="shared" si="18"/>
        <v>132</v>
      </c>
      <c r="G50" s="21"/>
      <c r="H50" s="21"/>
      <c r="I50" s="93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 t="s">
        <v>168</v>
      </c>
      <c r="AW50" s="26"/>
      <c r="AX50" s="17">
        <v>21</v>
      </c>
      <c r="AY50" s="97">
        <f>AX50*38</f>
        <v>798</v>
      </c>
      <c r="AZ50" s="27">
        <v>132</v>
      </c>
      <c r="BA50" s="21">
        <v>40</v>
      </c>
      <c r="BB50" s="21"/>
      <c r="BC50" s="21">
        <v>92</v>
      </c>
      <c r="BD50" s="21">
        <v>666</v>
      </c>
      <c r="BE50" s="27">
        <v>44</v>
      </c>
      <c r="BF50" s="27">
        <v>44</v>
      </c>
      <c r="BG50" s="21">
        <v>44</v>
      </c>
      <c r="BH50" s="21"/>
      <c r="BI50" s="16" t="s">
        <v>6</v>
      </c>
      <c r="BJ50" s="134"/>
    </row>
    <row r="51" spans="1:62" s="136" customFormat="1" ht="30" customHeight="1">
      <c r="A51" s="127" t="s">
        <v>151</v>
      </c>
      <c r="B51" s="128" t="s">
        <v>152</v>
      </c>
      <c r="C51" s="102">
        <v>20</v>
      </c>
      <c r="D51" s="103">
        <v>20</v>
      </c>
      <c r="E51" s="102">
        <f t="shared" si="17"/>
        <v>760</v>
      </c>
      <c r="F51" s="102">
        <f>SUM(K51,Z51,AM51,AZ51)</f>
        <v>246</v>
      </c>
      <c r="G51" s="109"/>
      <c r="H51" s="109"/>
      <c r="I51" s="103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10">
        <v>10</v>
      </c>
      <c r="Y51" s="111">
        <v>380</v>
      </c>
      <c r="Z51" s="111">
        <v>123</v>
      </c>
      <c r="AA51" s="111">
        <v>40</v>
      </c>
      <c r="AB51" s="111">
        <v>83</v>
      </c>
      <c r="AC51" s="111"/>
      <c r="AD51" s="111">
        <v>257</v>
      </c>
      <c r="AE51" s="111">
        <v>32</v>
      </c>
      <c r="AF51" s="111">
        <v>28</v>
      </c>
      <c r="AG51" s="111">
        <v>33</v>
      </c>
      <c r="AH51" s="111">
        <v>30</v>
      </c>
      <c r="AI51" s="108"/>
      <c r="AJ51" s="109"/>
      <c r="AK51" s="110">
        <v>10</v>
      </c>
      <c r="AL51" s="111">
        <v>380</v>
      </c>
      <c r="AM51" s="111">
        <v>123</v>
      </c>
      <c r="AN51" s="111">
        <v>40</v>
      </c>
      <c r="AO51" s="111">
        <v>83</v>
      </c>
      <c r="AP51" s="111"/>
      <c r="AQ51" s="111">
        <v>257</v>
      </c>
      <c r="AR51" s="111">
        <v>32</v>
      </c>
      <c r="AS51" s="111">
        <v>28</v>
      </c>
      <c r="AT51" s="111">
        <v>33</v>
      </c>
      <c r="AU51" s="111">
        <v>30</v>
      </c>
      <c r="AV51" s="109"/>
      <c r="AW51" s="112"/>
      <c r="AX51" s="110"/>
      <c r="AY51" s="111"/>
      <c r="AZ51" s="113"/>
      <c r="BA51" s="108"/>
      <c r="BB51" s="108"/>
      <c r="BC51" s="108"/>
      <c r="BD51" s="108"/>
      <c r="BE51" s="113"/>
      <c r="BF51" s="113"/>
      <c r="BG51" s="108"/>
      <c r="BH51" s="108"/>
      <c r="BI51" s="114"/>
      <c r="BJ51" s="135" t="s">
        <v>180</v>
      </c>
    </row>
    <row r="52" spans="1:62" ht="30" customHeight="1">
      <c r="A52" s="127" t="s">
        <v>153</v>
      </c>
      <c r="B52" s="128" t="s">
        <v>156</v>
      </c>
      <c r="C52" s="102">
        <v>60</v>
      </c>
      <c r="D52" s="103">
        <v>60</v>
      </c>
      <c r="E52" s="102">
        <f t="shared" si="17"/>
        <v>2280</v>
      </c>
      <c r="F52" s="102">
        <f>SUM(K52,Z52,AM52,AZ52)</f>
        <v>234</v>
      </c>
      <c r="G52" s="113"/>
      <c r="H52" s="113"/>
      <c r="I52" s="110">
        <f>SUM(I53,I56,I61,I64,I65,I66)</f>
        <v>17</v>
      </c>
      <c r="J52" s="111">
        <f>SUM(J53,J56,J61,J64,J65,J66)</f>
        <v>646</v>
      </c>
      <c r="K52" s="111">
        <f>SUM(K53,K56,K61,K64,K65,K66)</f>
        <v>150</v>
      </c>
      <c r="L52" s="111">
        <f aca="true" t="shared" si="25" ref="J52:S52">SUM(L53,L55,L56,L61,L64,L65,L66)</f>
        <v>0</v>
      </c>
      <c r="M52" s="111">
        <f t="shared" si="25"/>
        <v>50</v>
      </c>
      <c r="N52" s="111">
        <f>SUM(N53,N56,N61,N64,N65,N66)</f>
        <v>100</v>
      </c>
      <c r="O52" s="111">
        <f>SUM(O53,O56,O61,O64,O65,O66)</f>
        <v>496</v>
      </c>
      <c r="P52" s="111">
        <f>SUM(P53,P56,P61,P64,P65,P66)</f>
        <v>48</v>
      </c>
      <c r="Q52" s="111">
        <f>SUM(Q53,Q56,Q61,Q64,Q65,Q66)</f>
        <v>42</v>
      </c>
      <c r="R52" s="111">
        <f>SUM(R53,R56,R61,R64,R65,R66)</f>
        <v>60</v>
      </c>
      <c r="S52" s="111">
        <f t="shared" si="25"/>
        <v>0</v>
      </c>
      <c r="T52" s="108"/>
      <c r="U52" s="108"/>
      <c r="V52" s="113"/>
      <c r="W52" s="108"/>
      <c r="X52" s="110">
        <f aca="true" t="shared" si="26" ref="X52:AH52">SUM(X53,X55,X56,X61,X64,X65,X66)</f>
        <v>11</v>
      </c>
      <c r="Y52" s="111">
        <f t="shared" si="26"/>
        <v>418</v>
      </c>
      <c r="Z52" s="111">
        <f t="shared" si="26"/>
        <v>28</v>
      </c>
      <c r="AA52" s="111">
        <f t="shared" si="26"/>
        <v>0</v>
      </c>
      <c r="AB52" s="111">
        <f t="shared" si="26"/>
        <v>28</v>
      </c>
      <c r="AC52" s="111">
        <f t="shared" si="26"/>
        <v>0</v>
      </c>
      <c r="AD52" s="111">
        <f t="shared" si="26"/>
        <v>390</v>
      </c>
      <c r="AE52" s="111">
        <f t="shared" si="26"/>
        <v>14</v>
      </c>
      <c r="AF52" s="111">
        <f t="shared" si="26"/>
        <v>14</v>
      </c>
      <c r="AG52" s="111">
        <f t="shared" si="26"/>
        <v>0</v>
      </c>
      <c r="AH52" s="111">
        <f t="shared" si="26"/>
        <v>0</v>
      </c>
      <c r="AI52" s="109"/>
      <c r="AJ52" s="109"/>
      <c r="AK52" s="110">
        <f aca="true" t="shared" si="27" ref="AK52:AU52">SUM(AK53,AK55,AK56,AK61,AK64,AK65,AK66)</f>
        <v>11</v>
      </c>
      <c r="AL52" s="111">
        <f t="shared" si="27"/>
        <v>418</v>
      </c>
      <c r="AM52" s="111">
        <f t="shared" si="27"/>
        <v>28</v>
      </c>
      <c r="AN52" s="111">
        <f t="shared" si="27"/>
        <v>0</v>
      </c>
      <c r="AO52" s="111">
        <f t="shared" si="27"/>
        <v>28</v>
      </c>
      <c r="AP52" s="111">
        <f t="shared" si="27"/>
        <v>0</v>
      </c>
      <c r="AQ52" s="111">
        <f t="shared" si="27"/>
        <v>390</v>
      </c>
      <c r="AR52" s="111">
        <f t="shared" si="27"/>
        <v>14</v>
      </c>
      <c r="AS52" s="111">
        <f t="shared" si="27"/>
        <v>14</v>
      </c>
      <c r="AT52" s="111">
        <f t="shared" si="27"/>
        <v>0</v>
      </c>
      <c r="AU52" s="111">
        <f t="shared" si="27"/>
        <v>0</v>
      </c>
      <c r="AV52" s="109"/>
      <c r="AW52" s="109"/>
      <c r="AX52" s="110">
        <f aca="true" t="shared" si="28" ref="AX52:BH52">SUM(AX53,AX55,AX56,AX61,AX64,AX65,AX66)</f>
        <v>21</v>
      </c>
      <c r="AY52" s="111">
        <f t="shared" si="28"/>
        <v>798</v>
      </c>
      <c r="AZ52" s="111">
        <f t="shared" si="28"/>
        <v>28</v>
      </c>
      <c r="BA52" s="111">
        <f t="shared" si="28"/>
        <v>0</v>
      </c>
      <c r="BB52" s="111">
        <f t="shared" si="28"/>
        <v>28</v>
      </c>
      <c r="BC52" s="111">
        <f t="shared" si="28"/>
        <v>0</v>
      </c>
      <c r="BD52" s="111">
        <f t="shared" si="28"/>
        <v>314</v>
      </c>
      <c r="BE52" s="111">
        <f t="shared" si="28"/>
        <v>14</v>
      </c>
      <c r="BF52" s="111">
        <f t="shared" si="28"/>
        <v>14</v>
      </c>
      <c r="BG52" s="111">
        <f t="shared" si="28"/>
        <v>0</v>
      </c>
      <c r="BH52" s="111">
        <f t="shared" si="28"/>
        <v>0</v>
      </c>
      <c r="BI52" s="114"/>
      <c r="BJ52" s="163" t="s">
        <v>183</v>
      </c>
    </row>
    <row r="53" spans="1:62" ht="30" customHeight="1">
      <c r="A53" s="137" t="s">
        <v>109</v>
      </c>
      <c r="B53" s="125" t="s">
        <v>172</v>
      </c>
      <c r="C53" s="125"/>
      <c r="D53" s="105">
        <v>6</v>
      </c>
      <c r="E53" s="104">
        <f t="shared" si="17"/>
        <v>228</v>
      </c>
      <c r="F53" s="104">
        <v>100</v>
      </c>
      <c r="G53" s="104"/>
      <c r="H53" s="104"/>
      <c r="I53" s="105">
        <v>6</v>
      </c>
      <c r="J53" s="104">
        <v>228</v>
      </c>
      <c r="K53" s="104">
        <v>100</v>
      </c>
      <c r="L53" s="104"/>
      <c r="M53" s="104"/>
      <c r="N53" s="104">
        <v>100</v>
      </c>
      <c r="O53" s="104">
        <v>128</v>
      </c>
      <c r="P53" s="104">
        <v>32</v>
      </c>
      <c r="Q53" s="104">
        <v>28</v>
      </c>
      <c r="R53" s="104">
        <v>40</v>
      </c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64"/>
    </row>
    <row r="54" spans="1:62" ht="30" customHeight="1">
      <c r="A54" s="131" t="s">
        <v>109</v>
      </c>
      <c r="B54" s="132" t="s">
        <v>154</v>
      </c>
      <c r="C54" s="22"/>
      <c r="D54" s="17">
        <v>3</v>
      </c>
      <c r="E54" s="97">
        <f>D54*38</f>
        <v>114</v>
      </c>
      <c r="F54" s="97">
        <f aca="true" t="shared" si="29" ref="F54:F63">SUM(K54,Z54,AM54,AZ54)</f>
        <v>50</v>
      </c>
      <c r="G54" s="17">
        <v>1.3</v>
      </c>
      <c r="H54" s="17"/>
      <c r="I54" s="17">
        <v>3</v>
      </c>
      <c r="J54" s="25">
        <v>114</v>
      </c>
      <c r="K54" s="25">
        <v>50</v>
      </c>
      <c r="L54" s="25"/>
      <c r="M54" s="25"/>
      <c r="N54" s="25">
        <v>50</v>
      </c>
      <c r="O54" s="25">
        <v>64</v>
      </c>
      <c r="P54" s="25">
        <v>16</v>
      </c>
      <c r="Q54" s="25">
        <v>14</v>
      </c>
      <c r="R54" s="25">
        <v>20</v>
      </c>
      <c r="S54" s="25"/>
      <c r="T54" s="21"/>
      <c r="U54" s="21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6"/>
      <c r="AJ54" s="29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16" t="s">
        <v>6</v>
      </c>
      <c r="BJ54" s="164"/>
    </row>
    <row r="55" spans="1:250" s="5" customFormat="1" ht="30" customHeight="1">
      <c r="A55" s="131" t="s">
        <v>111</v>
      </c>
      <c r="B55" s="132" t="s">
        <v>155</v>
      </c>
      <c r="C55" s="85"/>
      <c r="D55" s="17">
        <v>3</v>
      </c>
      <c r="E55" s="97">
        <f t="shared" si="17"/>
        <v>114</v>
      </c>
      <c r="F55" s="97">
        <f t="shared" si="29"/>
        <v>50</v>
      </c>
      <c r="G55" s="27">
        <v>1.3</v>
      </c>
      <c r="H55" s="27"/>
      <c r="I55" s="17">
        <v>3</v>
      </c>
      <c r="J55" s="25">
        <v>114</v>
      </c>
      <c r="K55" s="25">
        <v>50</v>
      </c>
      <c r="L55" s="25"/>
      <c r="M55" s="25"/>
      <c r="N55" s="25">
        <v>50</v>
      </c>
      <c r="O55" s="25">
        <v>64</v>
      </c>
      <c r="P55" s="25">
        <v>16</v>
      </c>
      <c r="Q55" s="25">
        <v>14</v>
      </c>
      <c r="R55" s="25">
        <v>20</v>
      </c>
      <c r="S55" s="25"/>
      <c r="T55" s="21"/>
      <c r="U55" s="21"/>
      <c r="V55" s="27"/>
      <c r="W55" s="21"/>
      <c r="X55" s="89"/>
      <c r="Y55" s="87"/>
      <c r="Z55" s="88"/>
      <c r="AA55" s="88"/>
      <c r="AB55" s="85"/>
      <c r="AC55" s="88"/>
      <c r="AD55" s="88"/>
      <c r="AE55" s="88"/>
      <c r="AF55" s="88"/>
      <c r="AG55" s="85"/>
      <c r="AH55" s="85"/>
      <c r="AI55" s="26"/>
      <c r="AJ55" s="26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26"/>
      <c r="AW55" s="26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16" t="s">
        <v>6</v>
      </c>
      <c r="BJ55" s="164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</row>
    <row r="56" spans="1:250" s="4" customFormat="1" ht="30" customHeight="1">
      <c r="A56" s="137">
        <v>2</v>
      </c>
      <c r="B56" s="125" t="s">
        <v>173</v>
      </c>
      <c r="C56" s="18"/>
      <c r="D56" s="105">
        <v>15</v>
      </c>
      <c r="E56" s="104">
        <f>D56*38</f>
        <v>570</v>
      </c>
      <c r="F56" s="104">
        <f>SUM(K56,Z56,AM56,AZ56)</f>
        <v>0</v>
      </c>
      <c r="G56" s="25"/>
      <c r="H56" s="25"/>
      <c r="I56" s="115">
        <v>3</v>
      </c>
      <c r="J56" s="116">
        <v>114</v>
      </c>
      <c r="K56" s="25"/>
      <c r="L56" s="25"/>
      <c r="M56" s="25"/>
      <c r="N56" s="25"/>
      <c r="O56" s="116">
        <v>114</v>
      </c>
      <c r="P56" s="25"/>
      <c r="Q56" s="25"/>
      <c r="R56" s="25"/>
      <c r="S56" s="25"/>
      <c r="T56" s="117"/>
      <c r="U56" s="117"/>
      <c r="V56" s="118"/>
      <c r="W56" s="118"/>
      <c r="X56" s="115">
        <v>3</v>
      </c>
      <c r="Y56" s="116">
        <v>114</v>
      </c>
      <c r="Z56" s="25"/>
      <c r="AA56" s="25"/>
      <c r="AB56" s="25"/>
      <c r="AC56" s="25"/>
      <c r="AD56" s="116">
        <v>114</v>
      </c>
      <c r="AE56" s="118"/>
      <c r="AF56" s="118"/>
      <c r="AG56" s="118"/>
      <c r="AH56" s="118"/>
      <c r="AI56" s="25"/>
      <c r="AJ56" s="118"/>
      <c r="AK56" s="115">
        <v>3</v>
      </c>
      <c r="AL56" s="116">
        <v>114</v>
      </c>
      <c r="AM56" s="25"/>
      <c r="AN56" s="25"/>
      <c r="AO56" s="25"/>
      <c r="AP56" s="25"/>
      <c r="AQ56" s="116">
        <v>114</v>
      </c>
      <c r="AR56" s="25"/>
      <c r="AS56" s="25"/>
      <c r="AT56" s="25"/>
      <c r="AU56" s="25"/>
      <c r="AV56" s="25"/>
      <c r="AW56" s="25"/>
      <c r="AX56" s="119">
        <v>6</v>
      </c>
      <c r="AY56" s="116">
        <v>228</v>
      </c>
      <c r="AZ56" s="25"/>
      <c r="BA56" s="25"/>
      <c r="BB56" s="25"/>
      <c r="BC56" s="25"/>
      <c r="BD56" s="116">
        <v>228</v>
      </c>
      <c r="BE56" s="25"/>
      <c r="BF56" s="25"/>
      <c r="BG56" s="25"/>
      <c r="BH56" s="25"/>
      <c r="BI56" s="16"/>
      <c r="BJ56" s="164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</row>
    <row r="57" spans="1:62" ht="30" customHeight="1">
      <c r="A57" s="131" t="s">
        <v>120</v>
      </c>
      <c r="B57" s="132" t="s">
        <v>38</v>
      </c>
      <c r="C57" s="85"/>
      <c r="D57" s="17">
        <v>3</v>
      </c>
      <c r="E57" s="97">
        <f t="shared" si="17"/>
        <v>114</v>
      </c>
      <c r="F57" s="97">
        <f t="shared" si="29"/>
        <v>0</v>
      </c>
      <c r="G57" s="27"/>
      <c r="H57" s="27"/>
      <c r="I57" s="17">
        <v>3</v>
      </c>
      <c r="J57" s="97">
        <v>114</v>
      </c>
      <c r="K57" s="87"/>
      <c r="L57" s="87"/>
      <c r="M57" s="87"/>
      <c r="N57" s="87"/>
      <c r="O57" s="97">
        <v>114</v>
      </c>
      <c r="P57" s="87"/>
      <c r="Q57" s="87"/>
      <c r="R57" s="87"/>
      <c r="S57" s="87"/>
      <c r="T57" s="21"/>
      <c r="U57" s="21"/>
      <c r="V57" s="27">
        <v>1</v>
      </c>
      <c r="W57" s="21"/>
      <c r="X57" s="90"/>
      <c r="Y57" s="85"/>
      <c r="Z57" s="88"/>
      <c r="AA57" s="88"/>
      <c r="AB57" s="85"/>
      <c r="AC57" s="88"/>
      <c r="AD57" s="88"/>
      <c r="AE57" s="88"/>
      <c r="AF57" s="88"/>
      <c r="AG57" s="85"/>
      <c r="AH57" s="85"/>
      <c r="AI57" s="26"/>
      <c r="AJ57" s="26"/>
      <c r="AK57" s="90"/>
      <c r="AL57" s="85"/>
      <c r="AM57" s="87"/>
      <c r="AN57" s="87"/>
      <c r="AO57" s="87"/>
      <c r="AP57" s="87"/>
      <c r="AQ57" s="87"/>
      <c r="AR57" s="87"/>
      <c r="AS57" s="87"/>
      <c r="AT57" s="87"/>
      <c r="AU57" s="87"/>
      <c r="AV57" s="26"/>
      <c r="AW57" s="26"/>
      <c r="AX57" s="90"/>
      <c r="AY57" s="85"/>
      <c r="AZ57" s="87"/>
      <c r="BA57" s="87"/>
      <c r="BB57" s="87"/>
      <c r="BC57" s="87"/>
      <c r="BD57" s="87"/>
      <c r="BE57" s="87"/>
      <c r="BF57" s="87"/>
      <c r="BG57" s="87"/>
      <c r="BH57" s="87"/>
      <c r="BI57" s="16" t="s">
        <v>6</v>
      </c>
      <c r="BJ57" s="164"/>
    </row>
    <row r="58" spans="1:250" s="4" customFormat="1" ht="30" customHeight="1">
      <c r="A58" s="131" t="s">
        <v>164</v>
      </c>
      <c r="B58" s="132" t="s">
        <v>39</v>
      </c>
      <c r="C58" s="21"/>
      <c r="D58" s="17">
        <v>3</v>
      </c>
      <c r="E58" s="97">
        <f t="shared" si="17"/>
        <v>114</v>
      </c>
      <c r="F58" s="97">
        <f t="shared" si="29"/>
        <v>0</v>
      </c>
      <c r="G58" s="26"/>
      <c r="H58" s="26"/>
      <c r="I58" s="91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7">
        <v>4</v>
      </c>
      <c r="W58" s="27"/>
      <c r="X58" s="17">
        <v>3</v>
      </c>
      <c r="Y58" s="97">
        <v>114</v>
      </c>
      <c r="Z58" s="87"/>
      <c r="AA58" s="87"/>
      <c r="AB58" s="87"/>
      <c r="AC58" s="87"/>
      <c r="AD58" s="97">
        <v>114</v>
      </c>
      <c r="AE58" s="26"/>
      <c r="AF58" s="26"/>
      <c r="AG58" s="26"/>
      <c r="AH58" s="26"/>
      <c r="AI58" s="21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16" t="s">
        <v>6</v>
      </c>
      <c r="BJ58" s="164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</row>
    <row r="59" spans="1:250" s="4" customFormat="1" ht="30" customHeight="1">
      <c r="A59" s="131" t="s">
        <v>178</v>
      </c>
      <c r="B59" s="132" t="s">
        <v>40</v>
      </c>
      <c r="C59" s="21"/>
      <c r="D59" s="17">
        <v>3</v>
      </c>
      <c r="E59" s="97">
        <f t="shared" si="17"/>
        <v>114</v>
      </c>
      <c r="F59" s="97">
        <f t="shared" si="29"/>
        <v>0</v>
      </c>
      <c r="G59" s="26"/>
      <c r="H59" s="26"/>
      <c r="I59" s="91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14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1"/>
      <c r="AJ59" s="26"/>
      <c r="AK59" s="17">
        <v>3</v>
      </c>
      <c r="AL59" s="97">
        <v>114</v>
      </c>
      <c r="AM59" s="87"/>
      <c r="AN59" s="87"/>
      <c r="AO59" s="87"/>
      <c r="AP59" s="87"/>
      <c r="AQ59" s="97">
        <v>114</v>
      </c>
      <c r="AR59" s="26"/>
      <c r="AS59" s="26"/>
      <c r="AT59" s="26"/>
      <c r="AU59" s="26"/>
      <c r="AV59" s="26">
        <v>1</v>
      </c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16" t="s">
        <v>6</v>
      </c>
      <c r="BJ59" s="164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</row>
    <row r="60" spans="1:250" s="4" customFormat="1" ht="30" customHeight="1">
      <c r="A60" s="131" t="s">
        <v>177</v>
      </c>
      <c r="B60" s="132" t="s">
        <v>41</v>
      </c>
      <c r="C60" s="21"/>
      <c r="D60" s="17">
        <v>6</v>
      </c>
      <c r="E60" s="97">
        <f t="shared" si="17"/>
        <v>228</v>
      </c>
      <c r="F60" s="97">
        <f t="shared" si="29"/>
        <v>0</v>
      </c>
      <c r="G60" s="96"/>
      <c r="H60" s="96"/>
      <c r="I60" s="93"/>
      <c r="J60" s="21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1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>
        <v>4</v>
      </c>
      <c r="AW60" s="26"/>
      <c r="AX60" s="17">
        <v>6</v>
      </c>
      <c r="AY60" s="97">
        <v>228</v>
      </c>
      <c r="AZ60" s="26"/>
      <c r="BA60" s="26"/>
      <c r="BB60" s="26"/>
      <c r="BC60" s="26"/>
      <c r="BD60" s="97">
        <v>228</v>
      </c>
      <c r="BE60" s="26"/>
      <c r="BF60" s="26"/>
      <c r="BG60" s="26"/>
      <c r="BH60" s="26"/>
      <c r="BI60" s="16" t="s">
        <v>6</v>
      </c>
      <c r="BJ60" s="164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</row>
    <row r="61" spans="1:62" ht="30" customHeight="1">
      <c r="A61" s="137">
        <v>3</v>
      </c>
      <c r="B61" s="125" t="s">
        <v>157</v>
      </c>
      <c r="C61" s="117"/>
      <c r="D61" s="105">
        <v>12</v>
      </c>
      <c r="E61" s="104">
        <f aca="true" t="shared" si="30" ref="E61:E66">D61*38</f>
        <v>456</v>
      </c>
      <c r="F61" s="104">
        <f>SUM(K61,Z61,AM61,AZ61)</f>
        <v>134</v>
      </c>
      <c r="G61" s="117"/>
      <c r="H61" s="117"/>
      <c r="I61" s="120">
        <v>3</v>
      </c>
      <c r="J61" s="104">
        <v>114</v>
      </c>
      <c r="K61" s="104">
        <v>50</v>
      </c>
      <c r="L61" s="104"/>
      <c r="M61" s="104">
        <v>50</v>
      </c>
      <c r="N61" s="104"/>
      <c r="O61" s="104">
        <v>64</v>
      </c>
      <c r="P61" s="104">
        <v>16</v>
      </c>
      <c r="Q61" s="104">
        <v>14</v>
      </c>
      <c r="R61" s="104">
        <v>20</v>
      </c>
      <c r="S61" s="104"/>
      <c r="T61" s="117"/>
      <c r="U61" s="117"/>
      <c r="V61" s="117"/>
      <c r="W61" s="117"/>
      <c r="X61" s="105">
        <v>3</v>
      </c>
      <c r="Y61" s="104">
        <v>114</v>
      </c>
      <c r="Z61" s="104">
        <v>28</v>
      </c>
      <c r="AA61" s="104"/>
      <c r="AB61" s="104">
        <v>28</v>
      </c>
      <c r="AC61" s="104"/>
      <c r="AD61" s="104">
        <v>86</v>
      </c>
      <c r="AE61" s="104">
        <v>14</v>
      </c>
      <c r="AF61" s="104">
        <v>14</v>
      </c>
      <c r="AG61" s="117"/>
      <c r="AH61" s="117"/>
      <c r="AI61" s="117"/>
      <c r="AJ61" s="117"/>
      <c r="AK61" s="105">
        <v>3</v>
      </c>
      <c r="AL61" s="104">
        <v>114</v>
      </c>
      <c r="AM61" s="104">
        <v>28</v>
      </c>
      <c r="AN61" s="104"/>
      <c r="AO61" s="104">
        <v>28</v>
      </c>
      <c r="AP61" s="104"/>
      <c r="AQ61" s="104">
        <v>86</v>
      </c>
      <c r="AR61" s="104">
        <v>14</v>
      </c>
      <c r="AS61" s="104">
        <v>14</v>
      </c>
      <c r="AT61" s="117"/>
      <c r="AU61" s="117"/>
      <c r="AV61" s="25"/>
      <c r="AW61" s="25"/>
      <c r="AX61" s="105">
        <v>3</v>
      </c>
      <c r="AY61" s="104">
        <v>114</v>
      </c>
      <c r="AZ61" s="104">
        <v>28</v>
      </c>
      <c r="BA61" s="104"/>
      <c r="BB61" s="104">
        <v>28</v>
      </c>
      <c r="BC61" s="104"/>
      <c r="BD61" s="104">
        <v>86</v>
      </c>
      <c r="BE61" s="104">
        <v>14</v>
      </c>
      <c r="BF61" s="104">
        <v>14</v>
      </c>
      <c r="BG61" s="25"/>
      <c r="BH61" s="25"/>
      <c r="BI61" s="16"/>
      <c r="BJ61" s="164"/>
    </row>
    <row r="62" spans="1:62" ht="30" customHeight="1">
      <c r="A62" s="131" t="s">
        <v>121</v>
      </c>
      <c r="B62" s="132" t="s">
        <v>166</v>
      </c>
      <c r="C62" s="21"/>
      <c r="D62" s="13">
        <v>3</v>
      </c>
      <c r="E62" s="21">
        <f t="shared" si="30"/>
        <v>114</v>
      </c>
      <c r="F62" s="97">
        <f t="shared" si="29"/>
        <v>50</v>
      </c>
      <c r="G62" s="21">
        <v>3</v>
      </c>
      <c r="H62" s="21"/>
      <c r="I62" s="17">
        <v>3</v>
      </c>
      <c r="J62" s="25">
        <v>114</v>
      </c>
      <c r="K62" s="25">
        <v>50</v>
      </c>
      <c r="L62" s="25"/>
      <c r="M62" s="25">
        <v>50</v>
      </c>
      <c r="N62" s="25"/>
      <c r="O62" s="25">
        <v>64</v>
      </c>
      <c r="P62" s="25">
        <v>16</v>
      </c>
      <c r="Q62" s="25">
        <v>14</v>
      </c>
      <c r="R62" s="25">
        <v>20</v>
      </c>
      <c r="S62" s="25"/>
      <c r="T62" s="10"/>
      <c r="U62" s="95"/>
      <c r="V62" s="21"/>
      <c r="W62" s="21"/>
      <c r="X62" s="93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93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93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16" t="s">
        <v>6</v>
      </c>
      <c r="BJ62" s="164"/>
    </row>
    <row r="63" spans="1:62" ht="30" customHeight="1">
      <c r="A63" s="131" t="s">
        <v>122</v>
      </c>
      <c r="B63" s="132" t="s">
        <v>167</v>
      </c>
      <c r="C63" s="21"/>
      <c r="D63" s="13">
        <v>9</v>
      </c>
      <c r="E63" s="21">
        <f t="shared" si="30"/>
        <v>342</v>
      </c>
      <c r="F63" s="97">
        <f t="shared" si="29"/>
        <v>84</v>
      </c>
      <c r="G63" s="21"/>
      <c r="H63" s="21"/>
      <c r="I63" s="17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10"/>
      <c r="U63" s="95"/>
      <c r="V63" s="21">
        <v>2</v>
      </c>
      <c r="W63" s="21"/>
      <c r="X63" s="93">
        <v>3</v>
      </c>
      <c r="Y63" s="21">
        <v>114</v>
      </c>
      <c r="Z63" s="21">
        <v>28</v>
      </c>
      <c r="AA63" s="21"/>
      <c r="AB63" s="21">
        <v>28</v>
      </c>
      <c r="AC63" s="21"/>
      <c r="AD63" s="21">
        <v>86</v>
      </c>
      <c r="AE63" s="21">
        <v>14</v>
      </c>
      <c r="AF63" s="21">
        <v>14</v>
      </c>
      <c r="AG63" s="21"/>
      <c r="AH63" s="21"/>
      <c r="AI63" s="21">
        <v>2</v>
      </c>
      <c r="AJ63" s="21"/>
      <c r="AK63" s="93">
        <v>3</v>
      </c>
      <c r="AL63" s="21">
        <v>114</v>
      </c>
      <c r="AM63" s="21">
        <v>28</v>
      </c>
      <c r="AN63" s="21"/>
      <c r="AO63" s="21">
        <v>28</v>
      </c>
      <c r="AP63" s="21"/>
      <c r="AQ63" s="21">
        <v>86</v>
      </c>
      <c r="AR63" s="21">
        <v>14</v>
      </c>
      <c r="AS63" s="21">
        <v>14</v>
      </c>
      <c r="AT63" s="21"/>
      <c r="AU63" s="21"/>
      <c r="AV63" s="21">
        <v>2</v>
      </c>
      <c r="AW63" s="21"/>
      <c r="AX63" s="93">
        <v>3</v>
      </c>
      <c r="AY63" s="21">
        <v>114</v>
      </c>
      <c r="AZ63" s="21">
        <v>28</v>
      </c>
      <c r="BA63" s="21"/>
      <c r="BB63" s="21">
        <v>28</v>
      </c>
      <c r="BC63" s="21"/>
      <c r="BD63" s="21">
        <v>86</v>
      </c>
      <c r="BE63" s="21">
        <v>14</v>
      </c>
      <c r="BF63" s="21">
        <v>14</v>
      </c>
      <c r="BG63" s="21"/>
      <c r="BH63" s="21"/>
      <c r="BI63" s="16" t="s">
        <v>6</v>
      </c>
      <c r="BJ63" s="164"/>
    </row>
    <row r="64" spans="1:62" ht="30" customHeight="1">
      <c r="A64" s="138">
        <v>4</v>
      </c>
      <c r="B64" s="18" t="s">
        <v>158</v>
      </c>
      <c r="C64" s="117"/>
      <c r="D64" s="19">
        <v>15</v>
      </c>
      <c r="E64" s="117">
        <f t="shared" si="30"/>
        <v>570</v>
      </c>
      <c r="F64" s="117">
        <f>SUM(K64,Z64,AM64,AZ64)</f>
        <v>0</v>
      </c>
      <c r="G64" s="117">
        <v>3</v>
      </c>
      <c r="H64" s="117"/>
      <c r="I64" s="19">
        <v>5</v>
      </c>
      <c r="J64" s="117">
        <v>190</v>
      </c>
      <c r="K64" s="117"/>
      <c r="L64" s="117"/>
      <c r="M64" s="117"/>
      <c r="N64" s="117"/>
      <c r="O64" s="117">
        <v>190</v>
      </c>
      <c r="P64" s="117"/>
      <c r="Q64" s="117"/>
      <c r="R64" s="117"/>
      <c r="S64" s="117"/>
      <c r="T64" s="117"/>
      <c r="U64" s="117"/>
      <c r="V64" s="117">
        <v>4</v>
      </c>
      <c r="W64" s="117"/>
      <c r="X64" s="19">
        <v>5</v>
      </c>
      <c r="Y64" s="117">
        <v>190</v>
      </c>
      <c r="Z64" s="117"/>
      <c r="AA64" s="117"/>
      <c r="AB64" s="117"/>
      <c r="AC64" s="117"/>
      <c r="AD64" s="117">
        <v>190</v>
      </c>
      <c r="AE64" s="117"/>
      <c r="AF64" s="117"/>
      <c r="AG64" s="117"/>
      <c r="AH64" s="117"/>
      <c r="AI64" s="117">
        <v>3</v>
      </c>
      <c r="AJ64" s="117"/>
      <c r="AK64" s="19">
        <v>5</v>
      </c>
      <c r="AL64" s="117">
        <v>190</v>
      </c>
      <c r="AM64" s="117"/>
      <c r="AN64" s="117"/>
      <c r="AO64" s="117"/>
      <c r="AP64" s="117"/>
      <c r="AQ64" s="117">
        <v>190</v>
      </c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 t="s">
        <v>6</v>
      </c>
      <c r="BJ64" s="164"/>
    </row>
    <row r="65" spans="1:62" ht="30" customHeight="1">
      <c r="A65" s="138">
        <v>5</v>
      </c>
      <c r="B65" s="18" t="s">
        <v>176</v>
      </c>
      <c r="C65" s="117"/>
      <c r="D65" s="19">
        <v>6</v>
      </c>
      <c r="E65" s="117">
        <f t="shared" si="30"/>
        <v>228</v>
      </c>
      <c r="F65" s="117">
        <f>SUM(K65,Z65,AM65,AZ65)</f>
        <v>0</v>
      </c>
      <c r="G65" s="117"/>
      <c r="H65" s="117"/>
      <c r="I65" s="121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9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25">
        <v>4</v>
      </c>
      <c r="AW65" s="25"/>
      <c r="AX65" s="19">
        <v>6</v>
      </c>
      <c r="AY65" s="25">
        <f>AX65*38</f>
        <v>228</v>
      </c>
      <c r="AZ65" s="25"/>
      <c r="BA65" s="25"/>
      <c r="BB65" s="25"/>
      <c r="BC65" s="25"/>
      <c r="BD65" s="25"/>
      <c r="BE65" s="25"/>
      <c r="BF65" s="25"/>
      <c r="BG65" s="25"/>
      <c r="BH65" s="25"/>
      <c r="BI65" s="117" t="s">
        <v>6</v>
      </c>
      <c r="BJ65" s="164"/>
    </row>
    <row r="66" spans="1:250" s="139" customFormat="1" ht="30" customHeight="1">
      <c r="A66" s="138">
        <v>6</v>
      </c>
      <c r="B66" s="18" t="s">
        <v>174</v>
      </c>
      <c r="C66" s="117"/>
      <c r="D66" s="19">
        <v>6</v>
      </c>
      <c r="E66" s="117">
        <f t="shared" si="30"/>
        <v>228</v>
      </c>
      <c r="F66" s="117">
        <f>SUM(K66,Z66,AM66,AZ66)</f>
        <v>0</v>
      </c>
      <c r="G66" s="25"/>
      <c r="H66" s="25"/>
      <c r="I66" s="122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117"/>
      <c r="U66" s="117"/>
      <c r="V66" s="118"/>
      <c r="W66" s="118"/>
      <c r="X66" s="17"/>
      <c r="Y66" s="25"/>
      <c r="Z66" s="25"/>
      <c r="AA66" s="25"/>
      <c r="AB66" s="25"/>
      <c r="AC66" s="25"/>
      <c r="AD66" s="25"/>
      <c r="AE66" s="25"/>
      <c r="AF66" s="25"/>
      <c r="AG66" s="118"/>
      <c r="AH66" s="118"/>
      <c r="AI66" s="25"/>
      <c r="AJ66" s="118"/>
      <c r="AK66" s="17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19">
        <v>6</v>
      </c>
      <c r="AY66" s="25">
        <f>AX66*38</f>
        <v>228</v>
      </c>
      <c r="AZ66" s="25"/>
      <c r="BA66" s="25"/>
      <c r="BB66" s="25"/>
      <c r="BC66" s="25"/>
      <c r="BD66" s="25"/>
      <c r="BE66" s="25"/>
      <c r="BF66" s="25"/>
      <c r="BG66" s="25"/>
      <c r="BH66" s="25"/>
      <c r="BI66" s="16"/>
      <c r="BJ66" s="165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</row>
    <row r="67" spans="1:250" s="139" customFormat="1" ht="30" customHeight="1">
      <c r="A67" s="127" t="s">
        <v>124</v>
      </c>
      <c r="B67" s="128" t="s">
        <v>175</v>
      </c>
      <c r="C67" s="102"/>
      <c r="D67" s="103"/>
      <c r="E67" s="102"/>
      <c r="F67" s="102"/>
      <c r="G67" s="113"/>
      <c r="H67" s="113"/>
      <c r="I67" s="123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8"/>
      <c r="U67" s="108"/>
      <c r="V67" s="113"/>
      <c r="W67" s="108"/>
      <c r="X67" s="123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9"/>
      <c r="AJ67" s="109"/>
      <c r="AK67" s="123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9"/>
      <c r="AW67" s="109"/>
      <c r="AX67" s="123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14"/>
      <c r="BJ67" s="30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</row>
    <row r="68" spans="1:250" s="139" customFormat="1" ht="30" customHeight="1">
      <c r="A68" s="131" t="s">
        <v>109</v>
      </c>
      <c r="B68" s="132" t="s">
        <v>125</v>
      </c>
      <c r="C68" s="21"/>
      <c r="D68" s="17">
        <v>18</v>
      </c>
      <c r="E68" s="97">
        <f>D68*38</f>
        <v>684</v>
      </c>
      <c r="F68" s="97">
        <f aca="true" t="shared" si="31" ref="F68:F73">SUM(K68,Z68,AM68,AZ68)</f>
        <v>340</v>
      </c>
      <c r="G68" s="21">
        <v>2.4</v>
      </c>
      <c r="H68" s="21"/>
      <c r="I68" s="93">
        <v>8</v>
      </c>
      <c r="J68" s="21">
        <v>304</v>
      </c>
      <c r="K68" s="21">
        <v>164</v>
      </c>
      <c r="L68" s="21"/>
      <c r="M68" s="21"/>
      <c r="N68" s="21">
        <v>164</v>
      </c>
      <c r="O68" s="21">
        <v>140</v>
      </c>
      <c r="P68" s="21">
        <v>36</v>
      </c>
      <c r="Q68" s="21">
        <v>36</v>
      </c>
      <c r="R68" s="21">
        <v>44</v>
      </c>
      <c r="S68" s="21">
        <v>48</v>
      </c>
      <c r="T68" s="10">
        <v>48</v>
      </c>
      <c r="U68" s="21"/>
      <c r="V68" s="21">
        <v>2.4</v>
      </c>
      <c r="W68" s="21"/>
      <c r="X68" s="13">
        <v>8</v>
      </c>
      <c r="Y68" s="21">
        <v>304</v>
      </c>
      <c r="Z68" s="21">
        <v>144</v>
      </c>
      <c r="AA68" s="21"/>
      <c r="AB68" s="21"/>
      <c r="AC68" s="21">
        <v>144</v>
      </c>
      <c r="AD68" s="21">
        <v>160</v>
      </c>
      <c r="AE68" s="21">
        <v>32</v>
      </c>
      <c r="AF68" s="21">
        <v>28</v>
      </c>
      <c r="AG68" s="21">
        <v>44</v>
      </c>
      <c r="AH68" s="21">
        <v>40</v>
      </c>
      <c r="AI68" s="26">
        <v>1</v>
      </c>
      <c r="AJ68" s="26"/>
      <c r="AK68" s="14">
        <v>1</v>
      </c>
      <c r="AL68" s="26">
        <f>AK68*38</f>
        <v>38</v>
      </c>
      <c r="AM68" s="26">
        <v>16</v>
      </c>
      <c r="AN68" s="26"/>
      <c r="AO68" s="26"/>
      <c r="AP68" s="26">
        <v>16</v>
      </c>
      <c r="AQ68" s="26">
        <v>22</v>
      </c>
      <c r="AR68" s="26">
        <v>16</v>
      </c>
      <c r="AS68" s="26"/>
      <c r="AT68" s="26"/>
      <c r="AU68" s="26"/>
      <c r="AV68" s="26">
        <v>3</v>
      </c>
      <c r="AW68" s="26"/>
      <c r="AX68" s="14">
        <v>1</v>
      </c>
      <c r="AY68" s="26">
        <f>AX68*38</f>
        <v>38</v>
      </c>
      <c r="AZ68" s="26">
        <v>16</v>
      </c>
      <c r="BA68" s="26"/>
      <c r="BB68" s="26"/>
      <c r="BC68" s="26">
        <v>16</v>
      </c>
      <c r="BD68" s="26">
        <v>22</v>
      </c>
      <c r="BE68" s="26">
        <v>16</v>
      </c>
      <c r="BF68" s="26"/>
      <c r="BG68" s="26"/>
      <c r="BH68" s="26"/>
      <c r="BI68" s="16" t="s">
        <v>6</v>
      </c>
      <c r="BJ68" s="30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</row>
    <row r="69" spans="1:250" s="139" customFormat="1" ht="30" customHeight="1">
      <c r="A69" s="131" t="s">
        <v>111</v>
      </c>
      <c r="B69" s="132" t="s">
        <v>159</v>
      </c>
      <c r="C69" s="21"/>
      <c r="D69" s="17">
        <v>3</v>
      </c>
      <c r="E69" s="97">
        <f>D69*38</f>
        <v>114</v>
      </c>
      <c r="F69" s="97">
        <f t="shared" si="31"/>
        <v>60</v>
      </c>
      <c r="G69" s="21">
        <v>2</v>
      </c>
      <c r="H69" s="21"/>
      <c r="I69" s="93">
        <v>3</v>
      </c>
      <c r="J69" s="21">
        <v>114</v>
      </c>
      <c r="K69" s="21">
        <v>60</v>
      </c>
      <c r="L69" s="21">
        <v>30</v>
      </c>
      <c r="M69" s="21"/>
      <c r="N69" s="21">
        <v>30</v>
      </c>
      <c r="O69" s="21">
        <v>54</v>
      </c>
      <c r="P69" s="21">
        <v>32</v>
      </c>
      <c r="Q69" s="21">
        <v>28</v>
      </c>
      <c r="R69" s="21"/>
      <c r="S69" s="21"/>
      <c r="T69" s="10"/>
      <c r="U69" s="21"/>
      <c r="V69" s="21"/>
      <c r="W69" s="21"/>
      <c r="X69" s="13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16" t="s">
        <v>6</v>
      </c>
      <c r="BJ69" s="30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</row>
    <row r="70" spans="1:250" s="139" customFormat="1" ht="48.75" customHeight="1">
      <c r="A70" s="131">
        <v>3</v>
      </c>
      <c r="B70" s="132" t="s">
        <v>160</v>
      </c>
      <c r="C70" s="21"/>
      <c r="D70" s="17">
        <v>3</v>
      </c>
      <c r="E70" s="97">
        <f>D70*38</f>
        <v>114</v>
      </c>
      <c r="F70" s="97">
        <f t="shared" si="31"/>
        <v>0</v>
      </c>
      <c r="G70" s="21"/>
      <c r="H70" s="21"/>
      <c r="I70" s="93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4</v>
      </c>
      <c r="W70" s="21"/>
      <c r="X70" s="93">
        <v>3</v>
      </c>
      <c r="Y70" s="21">
        <v>114</v>
      </c>
      <c r="Z70" s="21"/>
      <c r="AA70" s="21"/>
      <c r="AB70" s="21"/>
      <c r="AC70" s="21"/>
      <c r="AD70" s="21">
        <v>114</v>
      </c>
      <c r="AE70" s="21"/>
      <c r="AF70" s="21"/>
      <c r="AG70" s="21"/>
      <c r="AH70" s="21"/>
      <c r="AI70" s="26"/>
      <c r="AJ70" s="26"/>
      <c r="AK70" s="13"/>
      <c r="AL70" s="21"/>
      <c r="AM70" s="26"/>
      <c r="AN70" s="26"/>
      <c r="AO70" s="26"/>
      <c r="AP70" s="26"/>
      <c r="AQ70" s="21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16" t="s">
        <v>6</v>
      </c>
      <c r="BJ70" s="30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</row>
    <row r="71" spans="1:250" s="139" customFormat="1" ht="30" customHeight="1">
      <c r="A71" s="127" t="s">
        <v>165</v>
      </c>
      <c r="B71" s="128" t="s">
        <v>161</v>
      </c>
      <c r="C71" s="102" t="s">
        <v>162</v>
      </c>
      <c r="D71" s="103">
        <v>3</v>
      </c>
      <c r="E71" s="107">
        <f>D71*38</f>
        <v>114</v>
      </c>
      <c r="F71" s="102">
        <f t="shared" si="31"/>
        <v>0</v>
      </c>
      <c r="G71" s="113"/>
      <c r="H71" s="113"/>
      <c r="I71" s="123"/>
      <c r="J71" s="102"/>
      <c r="K71" s="109"/>
      <c r="L71" s="109"/>
      <c r="M71" s="109"/>
      <c r="N71" s="109"/>
      <c r="O71" s="102"/>
      <c r="P71" s="109"/>
      <c r="Q71" s="109"/>
      <c r="R71" s="109"/>
      <c r="S71" s="109"/>
      <c r="T71" s="108"/>
      <c r="U71" s="108"/>
      <c r="V71" s="113"/>
      <c r="W71" s="108"/>
      <c r="X71" s="103"/>
      <c r="Y71" s="102"/>
      <c r="Z71" s="113"/>
      <c r="AA71" s="113"/>
      <c r="AB71" s="108"/>
      <c r="AC71" s="113"/>
      <c r="AD71" s="102"/>
      <c r="AE71" s="113"/>
      <c r="AF71" s="113"/>
      <c r="AG71" s="108"/>
      <c r="AH71" s="108"/>
      <c r="AI71" s="109"/>
      <c r="AJ71" s="109"/>
      <c r="AK71" s="103"/>
      <c r="AL71" s="102"/>
      <c r="AM71" s="109"/>
      <c r="AN71" s="109"/>
      <c r="AO71" s="109"/>
      <c r="AP71" s="109"/>
      <c r="AQ71" s="102"/>
      <c r="AR71" s="109"/>
      <c r="AS71" s="109"/>
      <c r="AT71" s="109"/>
      <c r="AU71" s="109"/>
      <c r="AV71" s="109"/>
      <c r="AW71" s="109"/>
      <c r="AX71" s="103">
        <v>3</v>
      </c>
      <c r="AY71" s="111">
        <f>AX71*38</f>
        <v>114</v>
      </c>
      <c r="AZ71" s="109"/>
      <c r="BA71" s="109"/>
      <c r="BB71" s="109"/>
      <c r="BC71" s="109"/>
      <c r="BD71" s="111">
        <v>114</v>
      </c>
      <c r="BE71" s="109"/>
      <c r="BF71" s="109"/>
      <c r="BG71" s="109"/>
      <c r="BH71" s="109"/>
      <c r="BI71" s="114"/>
      <c r="BJ71" s="163" t="s">
        <v>163</v>
      </c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</row>
    <row r="72" spans="1:62" ht="30" customHeight="1">
      <c r="A72" s="30">
        <v>1</v>
      </c>
      <c r="B72" s="135" t="s">
        <v>179</v>
      </c>
      <c r="C72" s="22"/>
      <c r="D72" s="17">
        <v>3</v>
      </c>
      <c r="E72" s="97">
        <v>114</v>
      </c>
      <c r="F72" s="97">
        <f t="shared" si="31"/>
        <v>0</v>
      </c>
      <c r="G72" s="27"/>
      <c r="H72" s="27"/>
      <c r="I72" s="91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1"/>
      <c r="U72" s="21"/>
      <c r="V72" s="27"/>
      <c r="W72" s="21"/>
      <c r="X72" s="26"/>
      <c r="Y72" s="26"/>
      <c r="Z72" s="27"/>
      <c r="AA72" s="27"/>
      <c r="AB72" s="21"/>
      <c r="AC72" s="27"/>
      <c r="AD72" s="27"/>
      <c r="AE72" s="27"/>
      <c r="AF72" s="27"/>
      <c r="AG72" s="21"/>
      <c r="AH72" s="21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>
        <v>4</v>
      </c>
      <c r="AW72" s="26"/>
      <c r="AX72" s="14">
        <v>3</v>
      </c>
      <c r="AY72" s="26">
        <f>AX72*38</f>
        <v>114</v>
      </c>
      <c r="AZ72" s="26"/>
      <c r="BA72" s="26"/>
      <c r="BB72" s="26"/>
      <c r="BC72" s="26"/>
      <c r="BD72" s="26">
        <v>114</v>
      </c>
      <c r="BE72" s="26"/>
      <c r="BF72" s="26"/>
      <c r="BG72" s="26"/>
      <c r="BH72" s="26"/>
      <c r="BI72" s="16" t="s">
        <v>6</v>
      </c>
      <c r="BJ72" s="165"/>
    </row>
    <row r="73" spans="1:62" ht="30" customHeight="1">
      <c r="A73" s="124"/>
      <c r="B73" s="140" t="s">
        <v>42</v>
      </c>
      <c r="C73" s="107">
        <v>240</v>
      </c>
      <c r="D73" s="103">
        <f>SUM(I73,X73,AK73,AX73)</f>
        <v>240</v>
      </c>
      <c r="E73" s="107">
        <f>SUM(E9,E14,E51,E52,E71)</f>
        <v>9520</v>
      </c>
      <c r="F73" s="102">
        <f t="shared" si="31"/>
        <v>3270</v>
      </c>
      <c r="G73" s="102"/>
      <c r="H73" s="103"/>
      <c r="I73" s="103">
        <f aca="true" t="shared" si="32" ref="I73:S73">SUM(I9,I14,I51,I52,I71)</f>
        <v>60</v>
      </c>
      <c r="J73" s="102">
        <f t="shared" si="32"/>
        <v>2380</v>
      </c>
      <c r="K73" s="102">
        <f t="shared" si="32"/>
        <v>996</v>
      </c>
      <c r="L73" s="102">
        <f t="shared" si="32"/>
        <v>372</v>
      </c>
      <c r="M73" s="102">
        <f t="shared" si="32"/>
        <v>82</v>
      </c>
      <c r="N73" s="102">
        <f t="shared" si="32"/>
        <v>542</v>
      </c>
      <c r="O73" s="102">
        <f t="shared" si="32"/>
        <v>1384</v>
      </c>
      <c r="P73" s="102">
        <f t="shared" si="32"/>
        <v>235</v>
      </c>
      <c r="Q73" s="102">
        <f t="shared" si="32"/>
        <v>211</v>
      </c>
      <c r="R73" s="102">
        <f t="shared" si="32"/>
        <v>305</v>
      </c>
      <c r="S73" s="102">
        <f t="shared" si="32"/>
        <v>245</v>
      </c>
      <c r="T73" s="103"/>
      <c r="U73" s="102"/>
      <c r="V73" s="103"/>
      <c r="W73" s="102"/>
      <c r="X73" s="103">
        <f aca="true" t="shared" si="33" ref="X73:AH73">SUM(X9,X14,X51,X52,X71)</f>
        <v>60</v>
      </c>
      <c r="Y73" s="102">
        <f t="shared" si="33"/>
        <v>2380</v>
      </c>
      <c r="Z73" s="102">
        <f t="shared" si="33"/>
        <v>919</v>
      </c>
      <c r="AA73" s="102">
        <f t="shared" si="33"/>
        <v>304</v>
      </c>
      <c r="AB73" s="102">
        <f t="shared" si="33"/>
        <v>227</v>
      </c>
      <c r="AC73" s="102">
        <f t="shared" si="33"/>
        <v>404</v>
      </c>
      <c r="AD73" s="102">
        <f t="shared" si="33"/>
        <v>1461</v>
      </c>
      <c r="AE73" s="102">
        <f t="shared" si="33"/>
        <v>239</v>
      </c>
      <c r="AF73" s="102">
        <f t="shared" si="33"/>
        <v>201</v>
      </c>
      <c r="AG73" s="102">
        <f t="shared" si="33"/>
        <v>244</v>
      </c>
      <c r="AH73" s="102">
        <f t="shared" si="33"/>
        <v>235</v>
      </c>
      <c r="AI73" s="102"/>
      <c r="AJ73" s="103"/>
      <c r="AK73" s="103">
        <f aca="true" t="shared" si="34" ref="AK73:AU73">SUM(AK9,AK14,AK51,AK52,AK71)</f>
        <v>60</v>
      </c>
      <c r="AL73" s="102">
        <f t="shared" si="34"/>
        <v>2380</v>
      </c>
      <c r="AM73" s="102">
        <f t="shared" si="34"/>
        <v>827</v>
      </c>
      <c r="AN73" s="102">
        <f t="shared" si="34"/>
        <v>322</v>
      </c>
      <c r="AO73" s="102">
        <f t="shared" si="34"/>
        <v>111</v>
      </c>
      <c r="AP73" s="102">
        <f t="shared" si="34"/>
        <v>394</v>
      </c>
      <c r="AQ73" s="102">
        <f t="shared" si="34"/>
        <v>1553</v>
      </c>
      <c r="AR73" s="102">
        <f t="shared" si="34"/>
        <v>217</v>
      </c>
      <c r="AS73" s="102">
        <f t="shared" si="34"/>
        <v>223</v>
      </c>
      <c r="AT73" s="102">
        <f t="shared" si="34"/>
        <v>192</v>
      </c>
      <c r="AU73" s="102">
        <f t="shared" si="34"/>
        <v>195</v>
      </c>
      <c r="AV73" s="103"/>
      <c r="AW73" s="102"/>
      <c r="AX73" s="103">
        <f aca="true" t="shared" si="35" ref="AX73:BH73">SUM(AX9,AX14,AX51,AX52,AX71)</f>
        <v>60</v>
      </c>
      <c r="AY73" s="102">
        <f t="shared" si="35"/>
        <v>2380</v>
      </c>
      <c r="AZ73" s="102">
        <f t="shared" si="35"/>
        <v>528</v>
      </c>
      <c r="BA73" s="102">
        <f t="shared" si="35"/>
        <v>136</v>
      </c>
      <c r="BB73" s="102">
        <f t="shared" si="35"/>
        <v>84</v>
      </c>
      <c r="BC73" s="102">
        <f t="shared" si="35"/>
        <v>308</v>
      </c>
      <c r="BD73" s="102">
        <f t="shared" si="35"/>
        <v>1396</v>
      </c>
      <c r="BE73" s="102">
        <f t="shared" si="35"/>
        <v>202</v>
      </c>
      <c r="BF73" s="102">
        <f t="shared" si="35"/>
        <v>166</v>
      </c>
      <c r="BG73" s="102">
        <f t="shared" si="35"/>
        <v>160</v>
      </c>
      <c r="BH73" s="102">
        <f t="shared" si="35"/>
        <v>0</v>
      </c>
      <c r="BI73" s="102"/>
      <c r="BJ73" s="134"/>
    </row>
    <row r="74" spans="1:62" ht="12.75">
      <c r="A74" s="141"/>
      <c r="B74" s="20"/>
      <c r="C74" s="142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BI74" s="2"/>
      <c r="BJ74" s="2"/>
    </row>
    <row r="75" spans="1:62" ht="12.75">
      <c r="A75" s="141"/>
      <c r="B75" s="20"/>
      <c r="C75" s="142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BI75" s="2"/>
      <c r="BJ75" s="2"/>
    </row>
    <row r="76" spans="1:62" ht="15.75">
      <c r="A76" s="202" t="s">
        <v>104</v>
      </c>
      <c r="B76" s="202"/>
      <c r="C76" s="203" t="s">
        <v>105</v>
      </c>
      <c r="D76" s="203"/>
      <c r="E76" s="203"/>
      <c r="F76" s="203"/>
      <c r="I76" s="202" t="s">
        <v>106</v>
      </c>
      <c r="J76" s="202"/>
      <c r="K76" s="202"/>
      <c r="L76" s="202"/>
      <c r="N76" s="202" t="s">
        <v>107</v>
      </c>
      <c r="O76" s="202"/>
      <c r="P76" s="202"/>
      <c r="Q76" s="202"/>
      <c r="R76" s="202">
        <v>2014</v>
      </c>
      <c r="S76" s="202"/>
      <c r="T76" s="141"/>
      <c r="U76" s="141"/>
      <c r="V76" s="141"/>
      <c r="W76" s="141"/>
      <c r="X76" s="141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BI76" s="2"/>
      <c r="BJ76" s="2"/>
    </row>
    <row r="77" spans="3:62" ht="12.75">
      <c r="C77" s="24"/>
      <c r="E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BI77" s="2"/>
      <c r="BJ77" s="2"/>
    </row>
    <row r="78" spans="3:62" ht="12.75">
      <c r="C78" s="24"/>
      <c r="E78" s="2"/>
      <c r="BJ78" s="2"/>
    </row>
    <row r="79" spans="3:62" ht="12.75">
      <c r="C79" s="24"/>
      <c r="E79" s="2"/>
      <c r="BJ79" s="2"/>
    </row>
    <row r="80" spans="3:62" ht="12.75">
      <c r="C80" s="24"/>
      <c r="E80" s="2"/>
      <c r="BJ80" s="2"/>
    </row>
    <row r="81" spans="3:62" ht="12.75">
      <c r="C81" s="24"/>
      <c r="BJ81" s="2"/>
    </row>
    <row r="82" spans="3:62" ht="12.75">
      <c r="C82" s="24"/>
      <c r="BJ82" s="2"/>
    </row>
    <row r="83" spans="3:62" ht="12.75">
      <c r="C83" s="24"/>
      <c r="BJ83" s="2"/>
    </row>
    <row r="84" spans="3:62" ht="12.75">
      <c r="C84" s="24"/>
      <c r="BJ84" s="2"/>
    </row>
    <row r="85" spans="3:62" ht="12.75">
      <c r="C85" s="24"/>
      <c r="BJ85" s="2"/>
    </row>
    <row r="86" spans="3:62" ht="12.75">
      <c r="C86" s="24"/>
      <c r="BJ86" s="2"/>
    </row>
    <row r="87" spans="3:62" ht="12.75">
      <c r="C87" s="24"/>
      <c r="BJ87" s="2"/>
    </row>
    <row r="88" spans="3:62" ht="12.75">
      <c r="C88" s="24"/>
      <c r="BJ88" s="2"/>
    </row>
    <row r="89" spans="3:62" ht="12.75">
      <c r="C89" s="24"/>
      <c r="BJ89" s="2"/>
    </row>
    <row r="90" spans="3:62" ht="12.75">
      <c r="C90" s="24"/>
      <c r="BJ90" s="2"/>
    </row>
    <row r="91" spans="3:62" ht="12.75">
      <c r="C91" s="24"/>
      <c r="BJ91" s="2"/>
    </row>
    <row r="92" spans="3:62" ht="12.75">
      <c r="C92" s="24"/>
      <c r="BJ92" s="2"/>
    </row>
    <row r="93" spans="3:62" ht="12.75">
      <c r="C93" s="24"/>
      <c r="BJ93" s="2"/>
    </row>
    <row r="94" spans="3:62" ht="12.75">
      <c r="C94" s="24"/>
      <c r="BJ94" s="2"/>
    </row>
    <row r="95" spans="3:62" ht="12.75">
      <c r="C95" s="24"/>
      <c r="BJ95" s="2"/>
    </row>
    <row r="96" spans="3:62" ht="12.75">
      <c r="C96" s="24"/>
      <c r="BJ96" s="2"/>
    </row>
    <row r="97" spans="3:62" ht="12.75">
      <c r="C97" s="24"/>
      <c r="BJ97" s="2"/>
    </row>
    <row r="98" spans="3:62" ht="12.75">
      <c r="C98" s="24"/>
      <c r="BJ98" s="2"/>
    </row>
    <row r="99" spans="3:62" ht="12.75">
      <c r="C99" s="24"/>
      <c r="BJ99" s="2"/>
    </row>
    <row r="100" spans="3:62" ht="12.75">
      <c r="C100" s="24"/>
      <c r="BJ100" s="2"/>
    </row>
    <row r="101" spans="3:62" ht="12.75">
      <c r="C101" s="24"/>
      <c r="BJ101" s="2"/>
    </row>
    <row r="102" spans="3:62" ht="12.75">
      <c r="C102" s="24"/>
      <c r="BJ102" s="2"/>
    </row>
    <row r="103" spans="3:62" ht="12.75">
      <c r="C103" s="24"/>
      <c r="BJ103" s="2"/>
    </row>
    <row r="104" spans="3:62" ht="12.75">
      <c r="C104" s="24"/>
      <c r="BJ104" s="2"/>
    </row>
    <row r="105" spans="3:62" ht="12.75">
      <c r="C105" s="24"/>
      <c r="BJ105" s="2"/>
    </row>
    <row r="106" spans="3:62" ht="12.75">
      <c r="C106" s="24"/>
      <c r="BJ106" s="2"/>
    </row>
    <row r="107" spans="3:62" ht="12.75">
      <c r="C107" s="24"/>
      <c r="BJ107" s="2"/>
    </row>
    <row r="108" spans="3:62" ht="12.75">
      <c r="C108" s="24"/>
      <c r="BJ108" s="2"/>
    </row>
    <row r="109" spans="3:62" ht="12.75">
      <c r="C109" s="24"/>
      <c r="BJ109" s="2"/>
    </row>
    <row r="110" spans="3:62" ht="12.75">
      <c r="C110" s="24"/>
      <c r="BJ110" s="2"/>
    </row>
    <row r="111" spans="3:62" ht="12.75">
      <c r="C111" s="24"/>
      <c r="BJ111" s="2"/>
    </row>
    <row r="112" spans="3:62" ht="12.75">
      <c r="C112" s="24"/>
      <c r="BJ112" s="2"/>
    </row>
    <row r="113" spans="3:62" ht="12.75">
      <c r="C113" s="24"/>
      <c r="BJ113" s="2"/>
    </row>
    <row r="114" spans="3:62" ht="12.75">
      <c r="C114" s="24"/>
      <c r="BJ114" s="2"/>
    </row>
    <row r="115" spans="3:62" ht="12.75">
      <c r="C115" s="24"/>
      <c r="BJ115" s="2"/>
    </row>
    <row r="116" spans="3:62" ht="12.75">
      <c r="C116" s="24"/>
      <c r="BJ116" s="2"/>
    </row>
    <row r="117" spans="3:62" ht="12.75">
      <c r="C117" s="24"/>
      <c r="BJ117" s="2"/>
    </row>
    <row r="118" spans="3:62" ht="12.75">
      <c r="C118" s="24"/>
      <c r="BJ118" s="2"/>
    </row>
    <row r="119" spans="3:62" ht="12.75">
      <c r="C119" s="24"/>
      <c r="BJ119" s="2"/>
    </row>
    <row r="120" spans="3:62" ht="12.75">
      <c r="C120" s="24"/>
      <c r="BJ120" s="2"/>
    </row>
    <row r="121" spans="3:62" ht="12.75">
      <c r="C121" s="24"/>
      <c r="BJ121" s="2"/>
    </row>
    <row r="122" spans="3:62" ht="12.75">
      <c r="C122" s="24"/>
      <c r="BJ122" s="2"/>
    </row>
    <row r="123" spans="3:62" ht="12.75">
      <c r="C123" s="24"/>
      <c r="BJ123" s="2"/>
    </row>
    <row r="124" spans="3:62" ht="12.75">
      <c r="C124" s="24"/>
      <c r="BJ124" s="2"/>
    </row>
    <row r="125" spans="3:62" ht="12.75">
      <c r="C125" s="24"/>
      <c r="BJ125" s="2"/>
    </row>
    <row r="126" spans="3:62" ht="12.75">
      <c r="C126" s="24"/>
      <c r="BJ126" s="2"/>
    </row>
    <row r="127" spans="3:62" ht="12.75">
      <c r="C127" s="24"/>
      <c r="BJ127" s="2"/>
    </row>
    <row r="128" spans="3:62" ht="12.75">
      <c r="C128" s="24"/>
      <c r="BJ128" s="2"/>
    </row>
    <row r="129" spans="3:62" ht="12.75">
      <c r="C129" s="24"/>
      <c r="BJ129" s="2"/>
    </row>
    <row r="130" spans="3:62" ht="12.75">
      <c r="C130" s="24"/>
      <c r="BJ130" s="2"/>
    </row>
    <row r="131" spans="3:62" ht="12.75">
      <c r="C131" s="24"/>
      <c r="BJ131" s="2"/>
    </row>
    <row r="132" spans="3:62" ht="12.75">
      <c r="C132" s="24"/>
      <c r="BJ132" s="2"/>
    </row>
    <row r="133" spans="3:62" ht="12.75">
      <c r="C133" s="24"/>
      <c r="BJ133" s="2"/>
    </row>
    <row r="134" spans="3:62" ht="12.75">
      <c r="C134" s="24"/>
      <c r="BJ134" s="2"/>
    </row>
    <row r="135" spans="3:62" ht="12.75">
      <c r="C135" s="24"/>
      <c r="BJ135" s="2"/>
    </row>
    <row r="136" spans="3:62" ht="12.75">
      <c r="C136" s="24"/>
      <c r="BJ136" s="2"/>
    </row>
    <row r="137" spans="3:62" ht="12.75">
      <c r="C137" s="24"/>
      <c r="BJ137" s="2"/>
    </row>
    <row r="138" spans="3:62" ht="12.75">
      <c r="C138" s="24"/>
      <c r="BJ138" s="2"/>
    </row>
    <row r="139" spans="3:62" ht="12.75">
      <c r="C139" s="24"/>
      <c r="BJ139" s="2"/>
    </row>
    <row r="140" spans="3:62" ht="12.75">
      <c r="C140" s="24"/>
      <c r="BJ140" s="2"/>
    </row>
    <row r="141" spans="3:62" ht="12.75">
      <c r="C141" s="24"/>
      <c r="BJ141" s="2"/>
    </row>
    <row r="142" spans="3:62" ht="12.75">
      <c r="C142" s="24"/>
      <c r="BJ142" s="2"/>
    </row>
    <row r="143" spans="3:62" ht="12.75">
      <c r="C143" s="24"/>
      <c r="BJ143" s="2"/>
    </row>
    <row r="144" spans="3:62" ht="12.75">
      <c r="C144" s="24"/>
      <c r="BJ144" s="2"/>
    </row>
    <row r="145" spans="3:62" ht="12.75">
      <c r="C145" s="24"/>
      <c r="BJ145" s="2"/>
    </row>
  </sheetData>
  <sheetProtection/>
  <mergeCells count="85">
    <mergeCell ref="BE5:BE7"/>
    <mergeCell ref="BF5:BF7"/>
    <mergeCell ref="A76:B76"/>
    <mergeCell ref="C76:F76"/>
    <mergeCell ref="I76:L76"/>
    <mergeCell ref="N76:Q76"/>
    <mergeCell ref="R76:S76"/>
    <mergeCell ref="AM6:AM7"/>
    <mergeCell ref="AN6:AP6"/>
    <mergeCell ref="AW5:AW7"/>
    <mergeCell ref="AX5:AX7"/>
    <mergeCell ref="AY5:AY7"/>
    <mergeCell ref="AZ5:BD5"/>
    <mergeCell ref="AV5:AV7"/>
    <mergeCell ref="AQ6:AQ7"/>
    <mergeCell ref="BG5:BG7"/>
    <mergeCell ref="BA6:BC6"/>
    <mergeCell ref="BD6:BD7"/>
    <mergeCell ref="AM5:AQ5"/>
    <mergeCell ref="AR5:AR7"/>
    <mergeCell ref="BH5:BH7"/>
    <mergeCell ref="K6:K7"/>
    <mergeCell ref="L6:N6"/>
    <mergeCell ref="O6:O7"/>
    <mergeCell ref="Z6:Z7"/>
    <mergeCell ref="AA6:AC6"/>
    <mergeCell ref="AD6:AD7"/>
    <mergeCell ref="AJ5:AJ7"/>
    <mergeCell ref="AK5:AK7"/>
    <mergeCell ref="AZ6:AZ7"/>
    <mergeCell ref="AS5:AS7"/>
    <mergeCell ref="AT5:AT7"/>
    <mergeCell ref="AU5:AU7"/>
    <mergeCell ref="AL5:AL7"/>
    <mergeCell ref="W5:W7"/>
    <mergeCell ref="X5:X7"/>
    <mergeCell ref="Y5:Y7"/>
    <mergeCell ref="Z5:AD5"/>
    <mergeCell ref="AE5:AE7"/>
    <mergeCell ref="AF5:AF7"/>
    <mergeCell ref="AG5:AG7"/>
    <mergeCell ref="AH5:AH7"/>
    <mergeCell ref="AI5:AI7"/>
    <mergeCell ref="P5:P7"/>
    <mergeCell ref="Q5:Q7"/>
    <mergeCell ref="R5:R7"/>
    <mergeCell ref="S5:S7"/>
    <mergeCell ref="T5:T7"/>
    <mergeCell ref="U5:U7"/>
    <mergeCell ref="AK4:AQ4"/>
    <mergeCell ref="AR4:AU4"/>
    <mergeCell ref="AV4:AW4"/>
    <mergeCell ref="AX4:BD4"/>
    <mergeCell ref="V5:V7"/>
    <mergeCell ref="G5:G7"/>
    <mergeCell ref="H5:H7"/>
    <mergeCell ref="I5:I7"/>
    <mergeCell ref="J5:J7"/>
    <mergeCell ref="K5:O5"/>
    <mergeCell ref="I4:O4"/>
    <mergeCell ref="P4:U4"/>
    <mergeCell ref="V4:W4"/>
    <mergeCell ref="X4:AD4"/>
    <mergeCell ref="AE4:AH4"/>
    <mergeCell ref="AI4:AJ4"/>
    <mergeCell ref="F2:F7"/>
    <mergeCell ref="G2:BH2"/>
    <mergeCell ref="BI2:BI7"/>
    <mergeCell ref="BJ2:BJ7"/>
    <mergeCell ref="BE4:BH4"/>
    <mergeCell ref="G3:U3"/>
    <mergeCell ref="V3:AH3"/>
    <mergeCell ref="AI3:AU3"/>
    <mergeCell ref="AV3:BH3"/>
    <mergeCell ref="G4:H4"/>
    <mergeCell ref="BJ9:BJ13"/>
    <mergeCell ref="BJ14:BJ38"/>
    <mergeCell ref="BJ52:BJ66"/>
    <mergeCell ref="BJ71:BJ72"/>
    <mergeCell ref="A1:BJ1"/>
    <mergeCell ref="A2:A7"/>
    <mergeCell ref="B2:B7"/>
    <mergeCell ref="C2:C7"/>
    <mergeCell ref="D2:D7"/>
    <mergeCell ref="E2:E7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Знак Светлана Александровна</dc:creator>
  <cp:keywords/>
  <dc:description/>
  <cp:lastModifiedBy>lpankratova</cp:lastModifiedBy>
  <cp:lastPrinted>2015-03-26T13:45:38Z</cp:lastPrinted>
  <dcterms:created xsi:type="dcterms:W3CDTF">2013-10-08T15:13:11Z</dcterms:created>
  <dcterms:modified xsi:type="dcterms:W3CDTF">2015-04-03T11:39:47Z</dcterms:modified>
  <cp:category/>
  <cp:version/>
  <cp:contentType/>
  <cp:contentStatus/>
</cp:coreProperties>
</file>