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16" i="1"/>
  <c r="P23" i="1"/>
  <c r="P16" i="1"/>
  <c r="P25" i="1"/>
  <c r="P19" i="1"/>
  <c r="P20" i="1"/>
  <c r="P24" i="1"/>
  <c r="P21" i="1"/>
  <c r="P17" i="1"/>
  <c r="P22" i="1"/>
  <c r="O23" i="1"/>
  <c r="O16" i="1"/>
  <c r="O25" i="1"/>
  <c r="O19" i="1"/>
  <c r="O20" i="1"/>
  <c r="O24" i="1"/>
  <c r="O21" i="1"/>
  <c r="O17" i="1"/>
  <c r="O22" i="1"/>
  <c r="P18" i="1"/>
  <c r="O18" i="1"/>
  <c r="L16" i="1"/>
  <c r="L24" i="1"/>
  <c r="J23" i="1"/>
  <c r="L23" i="1" s="1"/>
  <c r="J16" i="1"/>
  <c r="J25" i="1"/>
  <c r="L25" i="1" s="1"/>
  <c r="J19" i="1"/>
  <c r="L19" i="1" s="1"/>
  <c r="J20" i="1"/>
  <c r="L20" i="1" s="1"/>
  <c r="J24" i="1"/>
  <c r="J21" i="1"/>
  <c r="L21" i="1" s="1"/>
  <c r="J17" i="1"/>
  <c r="L17" i="1" s="1"/>
  <c r="J22" i="1"/>
  <c r="L22" i="1" s="1"/>
  <c r="J18" i="1"/>
  <c r="L18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" i="2"/>
</calcChain>
</file>

<file path=xl/sharedStrings.xml><?xml version="1.0" encoding="utf-8"?>
<sst xmlns="http://schemas.openxmlformats.org/spreadsheetml/2006/main" count="382" uniqueCount="109">
  <si>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</si>
  <si>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</si>
  <si>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</si>
  <si>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</si>
  <si>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</si>
  <si>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</si>
  <si>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</si>
  <si>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</si>
  <si>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</si>
  <si>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</si>
  <si>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</si>
  <si>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</si>
  <si>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</si>
  <si>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</si>
  <si>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</si>
  <si>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</si>
  <si>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</si>
  <si>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</si>
  <si>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</si>
  <si>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</si>
  <si>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</si>
  <si>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</si>
  <si>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</si>
  <si>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</si>
  <si>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</si>
  <si>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</si>
  <si>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</si>
  <si>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</si>
  <si>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</si>
  <si>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</si>
  <si>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</si>
  <si>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</si>
  <si>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</si>
  <si>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</si>
  <si>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</si>
  <si>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Алукаев Дамир Асымович</t>
  </si>
  <si>
    <t>Аскаров Дастан Рашадулы</t>
  </si>
  <si>
    <t>Голиков Александр Дмитриевич</t>
  </si>
  <si>
    <t>Казенов Константин Борисович</t>
  </si>
  <si>
    <t>Мамин Владислав Викторович</t>
  </si>
  <si>
    <t>Мороз Кирилл Андреевич</t>
  </si>
  <si>
    <t>Пономарев Анатолий Александрович</t>
  </si>
  <si>
    <t>Ромахин Петр Александрович</t>
  </si>
  <si>
    <t>Турбина Анна Валерьевна</t>
  </si>
  <si>
    <t>Укубасов Нариман Бекенулы</t>
  </si>
  <si>
    <t>МФЗ141</t>
  </si>
  <si>
    <t>Ромахин</t>
  </si>
  <si>
    <t>Петр</t>
  </si>
  <si>
    <t>Александрович</t>
  </si>
  <si>
    <t>М141МПРФЗ010</t>
  </si>
  <si>
    <t>Методы исследования материалов и структур наноэлектроники</t>
  </si>
  <si>
    <t>Экзамен</t>
  </si>
  <si>
    <t>2015/2016 учебный год 2 модуль</t>
  </si>
  <si>
    <t>stChoosen</t>
  </si>
  <si>
    <t>Прикладная физика</t>
  </si>
  <si>
    <t>Мамин</t>
  </si>
  <si>
    <t>Владислав</t>
  </si>
  <si>
    <t>Викторович</t>
  </si>
  <si>
    <t>М141МПРФЗ007</t>
  </si>
  <si>
    <t>Казенов</t>
  </si>
  <si>
    <t>Константин</t>
  </si>
  <si>
    <t>Борисович</t>
  </si>
  <si>
    <t>М141МПРФЗ006</t>
  </si>
  <si>
    <t>Алукаев</t>
  </si>
  <si>
    <t>Дамир</t>
  </si>
  <si>
    <t>Асымович</t>
  </si>
  <si>
    <t>М141МПРФЗ001</t>
  </si>
  <si>
    <t>Мороз</t>
  </si>
  <si>
    <t>Кирилл</t>
  </si>
  <si>
    <t>Андреевич</t>
  </si>
  <si>
    <t>М141МПРФЗ008</t>
  </si>
  <si>
    <t>Аскаров</t>
  </si>
  <si>
    <t>Дастан</t>
  </si>
  <si>
    <t>Рашадулы</t>
  </si>
  <si>
    <t>М141МПРФЗ002</t>
  </si>
  <si>
    <t>Пономарев</t>
  </si>
  <si>
    <t>Анатолий</t>
  </si>
  <si>
    <t>М141МПРФЗ009</t>
  </si>
  <si>
    <t>Укубасов</t>
  </si>
  <si>
    <t>Нариман</t>
  </si>
  <si>
    <t>Бекенулы</t>
  </si>
  <si>
    <t>М141МПРФЗ013</t>
  </si>
  <si>
    <t>Голиков</t>
  </si>
  <si>
    <t>Александр</t>
  </si>
  <si>
    <t>Дмитриевич</t>
  </si>
  <si>
    <t>М141МПРФЗ005</t>
  </si>
  <si>
    <t>Турбина</t>
  </si>
  <si>
    <t>Анна</t>
  </si>
  <si>
    <t>Валерьевна</t>
  </si>
  <si>
    <t>М141МПРФЗ012</t>
  </si>
  <si>
    <t>Низкоразмерный магнетизм</t>
  </si>
  <si>
    <t>Технология изготовления сверхпроводниковых наноструктур</t>
  </si>
  <si>
    <t>н/я</t>
  </si>
  <si>
    <t>Да</t>
  </si>
  <si>
    <t>8 - 9</t>
  </si>
  <si>
    <t>Дата выгрузки: 13.01.2016</t>
  </si>
  <si>
    <t>Период: c 2015/2016 учебный год I семестр по 2015/2016 учебный год I семестр</t>
  </si>
  <si>
    <t>Магистратура 2 курс</t>
  </si>
  <si>
    <t>Факультет: Московский институт электроники и математики НИУ ВШЭ</t>
  </si>
  <si>
    <t>Образовательная программа "Прикладная физика"</t>
  </si>
  <si>
    <t>Направление  подготовки: "Электроника и наноэлектроника"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</si>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</sst>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 textRotation="90" wrapText="1"/>
    </xf>
    <xf numFmtId="2" fontId="0" fillId="0" borderId="4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4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9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25"/>
  <sheetViews>
    <sheetView tabSelected="1" workbookViewId="0">
      <selection activeCell="U14" sqref="U1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8" width="10.7109375" style="23" customWidth="1"/>
    <col min="9" max="12" width="10.7109375" style="11" hidden="1" customWidth="1"/>
    <col min="13" max="14" width="10.7109375" style="22" hidden="1" customWidth="1"/>
    <col min="15" max="15" width="10.7109375" style="22" customWidth="1"/>
    <col min="16" max="16" width="10.7109375" style="23" customWidth="1"/>
    <col min="17" max="17" width="10.7109375" style="22" customWidth="1"/>
    <col min="18" max="18" width="10.7109375" style="23" customWidth="1"/>
    <col min="19" max="19" width="10.7109375" style="23" hidden="1" customWidth="1"/>
    <col min="20" max="62" width="10.7109375" style="1" customWidth="1"/>
    <col min="63" max="16384" width="9.140625" style="1"/>
  </cols>
  <sheetData>
    <row r="1" spans="1:19" s="6" customFormat="1" ht="32.25" customHeight="1" x14ac:dyDescent="0.2">
      <c r="A1" s="24" t="s">
        <v>31</v>
      </c>
      <c r="B1" s="17"/>
      <c r="C1" s="17"/>
      <c r="D1" s="17"/>
      <c r="F1" s="19"/>
      <c r="G1" s="19"/>
      <c r="H1" s="19"/>
      <c r="I1" s="9"/>
      <c r="J1" s="9"/>
      <c r="K1" s="9"/>
      <c r="L1" s="9"/>
      <c r="M1" s="18"/>
      <c r="N1" s="18"/>
      <c r="O1" s="19"/>
    </row>
    <row r="2" spans="1:19" s="5" customFormat="1" ht="15.75" customHeight="1" x14ac:dyDescent="0.2">
      <c r="A2" s="25" t="s">
        <v>95</v>
      </c>
      <c r="B2" s="6"/>
      <c r="C2" s="6"/>
      <c r="D2" s="6"/>
      <c r="E2" s="6"/>
      <c r="F2" s="19"/>
      <c r="G2" s="19"/>
      <c r="H2" s="19"/>
      <c r="I2" s="6"/>
      <c r="J2" s="6"/>
      <c r="K2" s="6"/>
      <c r="L2" s="10"/>
      <c r="M2" s="20"/>
      <c r="N2" s="20"/>
      <c r="O2" s="45"/>
      <c r="P2" s="19" t="s">
        <v>103</v>
      </c>
    </row>
    <row r="3" spans="1:19" s="5" customFormat="1" ht="15.75" customHeight="1" x14ac:dyDescent="0.2">
      <c r="A3" s="25" t="s">
        <v>96</v>
      </c>
      <c r="B3" s="6"/>
      <c r="C3" s="6"/>
      <c r="D3" s="6"/>
      <c r="E3" s="6"/>
      <c r="F3" s="19"/>
      <c r="G3" s="19"/>
      <c r="H3" s="19"/>
      <c r="I3" s="6"/>
      <c r="J3" s="6"/>
      <c r="K3" s="6"/>
      <c r="L3" s="10"/>
      <c r="M3" s="20"/>
      <c r="N3" s="20"/>
      <c r="O3" s="36" t="s">
        <v>104</v>
      </c>
      <c r="P3" s="87" t="s">
        <v>105</v>
      </c>
    </row>
    <row r="4" spans="1:19" s="5" customFormat="1" ht="15.75" customHeight="1" x14ac:dyDescent="0.2">
      <c r="A4" s="25" t="s">
        <v>98</v>
      </c>
      <c r="B4" s="6"/>
      <c r="C4" s="6"/>
      <c r="D4" s="6"/>
      <c r="E4" s="6"/>
      <c r="F4" s="19"/>
      <c r="G4" s="19"/>
      <c r="H4" s="19"/>
      <c r="I4" s="6"/>
      <c r="J4" s="6"/>
      <c r="K4" s="6"/>
      <c r="L4" s="10"/>
      <c r="M4" s="20"/>
      <c r="N4" s="20"/>
      <c r="O4" s="88" t="s">
        <v>106</v>
      </c>
      <c r="P4" s="21" t="s">
        <v>107</v>
      </c>
      <c r="Q4" s="20"/>
      <c r="R4" s="21"/>
      <c r="S4" s="21"/>
    </row>
    <row r="5" spans="1:19" s="5" customFormat="1" ht="15.75" customHeight="1" x14ac:dyDescent="0.2">
      <c r="A5" s="25" t="s">
        <v>99</v>
      </c>
      <c r="B5" s="6"/>
      <c r="C5" s="6"/>
      <c r="D5" s="6"/>
      <c r="E5" s="6"/>
      <c r="F5" s="19"/>
      <c r="G5" s="19"/>
      <c r="H5" s="19"/>
      <c r="I5" s="6"/>
      <c r="J5" s="6"/>
      <c r="K5" s="6"/>
      <c r="L5" s="10"/>
      <c r="M5" s="20"/>
      <c r="N5" s="20"/>
      <c r="O5" s="89"/>
      <c r="P5" s="90" t="s">
        <v>108</v>
      </c>
      <c r="Q5" s="20"/>
      <c r="R5" s="21"/>
      <c r="S5" s="21"/>
    </row>
    <row r="6" spans="1:19" s="5" customFormat="1" ht="15.75" customHeight="1" x14ac:dyDescent="0.2">
      <c r="A6" s="25" t="s">
        <v>100</v>
      </c>
      <c r="B6" s="6"/>
      <c r="C6" s="6"/>
      <c r="D6" s="6"/>
      <c r="E6" s="6"/>
      <c r="F6" s="19"/>
      <c r="G6" s="19"/>
      <c r="H6" s="19"/>
      <c r="I6" s="6"/>
      <c r="J6" s="6"/>
      <c r="K6" s="6"/>
      <c r="L6" s="10"/>
      <c r="M6" s="20"/>
      <c r="N6" s="20"/>
      <c r="O6" s="20"/>
      <c r="P6" s="21"/>
      <c r="Q6" s="20"/>
      <c r="R6" s="21"/>
      <c r="S6" s="21"/>
    </row>
    <row r="7" spans="1:19" s="5" customFormat="1" ht="15.75" customHeight="1" x14ac:dyDescent="0.2">
      <c r="A7" s="85" t="s">
        <v>97</v>
      </c>
      <c r="B7" s="4"/>
      <c r="C7" s="4"/>
      <c r="D7" s="4"/>
      <c r="F7" s="10"/>
      <c r="G7" s="10"/>
      <c r="H7" s="10"/>
      <c r="I7" s="20"/>
      <c r="J7" s="20"/>
      <c r="K7" s="20"/>
      <c r="L7" s="21"/>
      <c r="M7" s="20"/>
      <c r="N7" s="21"/>
      <c r="O7" s="21"/>
    </row>
    <row r="8" spans="1:19" s="5" customFormat="1" ht="15.75" customHeight="1" x14ac:dyDescent="0.2">
      <c r="A8" s="85"/>
      <c r="B8" s="4"/>
      <c r="C8" s="4"/>
      <c r="D8" s="4"/>
      <c r="F8" s="10"/>
      <c r="G8" s="10"/>
      <c r="H8" s="10"/>
      <c r="I8" s="20"/>
      <c r="J8" s="20"/>
      <c r="K8" s="20"/>
      <c r="L8" s="21"/>
      <c r="M8" s="20"/>
      <c r="N8" s="21"/>
      <c r="O8" s="21"/>
    </row>
    <row r="9" spans="1:19" s="5" customFormat="1" ht="15.75" customHeight="1" x14ac:dyDescent="0.2">
      <c r="A9" s="7" t="s">
        <v>101</v>
      </c>
      <c r="B9" s="4"/>
      <c r="C9" s="4"/>
      <c r="D9" s="4"/>
      <c r="F9" s="10"/>
      <c r="G9" s="10"/>
      <c r="H9" s="10"/>
      <c r="I9" s="20"/>
      <c r="J9" s="20"/>
      <c r="K9" s="20"/>
      <c r="L9" s="21"/>
      <c r="M9" s="20"/>
      <c r="N9" s="21"/>
      <c r="O9" s="21"/>
    </row>
    <row r="10" spans="1:19" s="5" customFormat="1" ht="15.75" customHeight="1" x14ac:dyDescent="0.2">
      <c r="A10" s="86" t="s">
        <v>102</v>
      </c>
      <c r="B10" s="4"/>
      <c r="C10" s="4"/>
      <c r="D10" s="4"/>
      <c r="F10" s="10"/>
      <c r="G10" s="10"/>
      <c r="H10" s="10"/>
      <c r="I10" s="20"/>
      <c r="J10" s="20"/>
      <c r="K10" s="20"/>
      <c r="L10" s="21"/>
      <c r="M10" s="20"/>
      <c r="N10" s="21"/>
      <c r="O10" s="21"/>
    </row>
    <row r="11" spans="1:19" s="5" customFormat="1" ht="15.75" customHeight="1" thickBot="1" x14ac:dyDescent="0.25">
      <c r="A11" s="16"/>
      <c r="F11" s="21"/>
      <c r="G11" s="21"/>
      <c r="H11" s="21"/>
      <c r="I11" s="10"/>
      <c r="J11" s="10"/>
      <c r="K11" s="10"/>
      <c r="L11" s="10"/>
      <c r="M11" s="20"/>
      <c r="N11" s="20"/>
      <c r="O11" s="20"/>
      <c r="P11" s="21"/>
      <c r="Q11" s="20"/>
      <c r="R11" s="21"/>
      <c r="S11" s="21"/>
    </row>
    <row r="12" spans="1:19" s="2" customFormat="1" ht="20.25" customHeight="1" x14ac:dyDescent="0.2">
      <c r="A12" s="60" t="s">
        <v>2</v>
      </c>
      <c r="B12" s="49" t="s">
        <v>0</v>
      </c>
      <c r="C12" s="49" t="s">
        <v>5</v>
      </c>
      <c r="D12" s="49" t="s">
        <v>1</v>
      </c>
      <c r="E12" s="61"/>
      <c r="F12" s="48" t="s">
        <v>52</v>
      </c>
      <c r="G12" s="49"/>
      <c r="H12" s="50"/>
      <c r="I12" s="62" t="s">
        <v>20</v>
      </c>
      <c r="J12" s="63" t="s">
        <v>21</v>
      </c>
      <c r="K12" s="64" t="s">
        <v>29</v>
      </c>
      <c r="L12" s="63" t="s">
        <v>22</v>
      </c>
      <c r="M12" s="65" t="s">
        <v>25</v>
      </c>
      <c r="N12" s="65" t="s">
        <v>26</v>
      </c>
      <c r="O12" s="66" t="s">
        <v>27</v>
      </c>
      <c r="P12" s="65" t="s">
        <v>4</v>
      </c>
      <c r="Q12" s="65" t="s">
        <v>23</v>
      </c>
      <c r="R12" s="67" t="s">
        <v>24</v>
      </c>
      <c r="S12" s="26" t="s">
        <v>30</v>
      </c>
    </row>
    <row r="13" spans="1:19" s="2" customFormat="1" ht="20.25" customHeight="1" x14ac:dyDescent="0.2">
      <c r="A13" s="68"/>
      <c r="B13" s="27"/>
      <c r="C13" s="27"/>
      <c r="D13" s="27"/>
      <c r="E13" s="69"/>
      <c r="F13" s="51" t="s">
        <v>51</v>
      </c>
      <c r="G13" s="27"/>
      <c r="H13" s="52"/>
      <c r="I13" s="46"/>
      <c r="J13" s="37"/>
      <c r="K13" s="38"/>
      <c r="L13" s="37"/>
      <c r="M13" s="39"/>
      <c r="N13" s="39"/>
      <c r="O13" s="40"/>
      <c r="P13" s="39"/>
      <c r="Q13" s="39"/>
      <c r="R13" s="70"/>
      <c r="S13" s="26"/>
    </row>
    <row r="14" spans="1:19" s="3" customFormat="1" ht="200.1" customHeight="1" x14ac:dyDescent="0.2">
      <c r="A14" s="68"/>
      <c r="B14" s="27"/>
      <c r="C14" s="27"/>
      <c r="D14" s="27"/>
      <c r="E14" s="71" t="s">
        <v>28</v>
      </c>
      <c r="F14" s="53" t="s">
        <v>50</v>
      </c>
      <c r="G14" s="28" t="s">
        <v>90</v>
      </c>
      <c r="H14" s="54" t="s">
        <v>91</v>
      </c>
      <c r="I14" s="46"/>
      <c r="J14" s="37"/>
      <c r="K14" s="38"/>
      <c r="L14" s="37"/>
      <c r="M14" s="39"/>
      <c r="N14" s="39"/>
      <c r="O14" s="40"/>
      <c r="P14" s="39"/>
      <c r="Q14" s="39"/>
      <c r="R14" s="70"/>
      <c r="S14" s="26"/>
    </row>
    <row r="15" spans="1:19" s="8" customFormat="1" ht="18.75" customHeight="1" thickBot="1" x14ac:dyDescent="0.25">
      <c r="A15" s="95" t="s">
        <v>3</v>
      </c>
      <c r="B15" s="96"/>
      <c r="C15" s="96"/>
      <c r="D15" s="96"/>
      <c r="E15" s="97"/>
      <c r="F15" s="98">
        <v>6</v>
      </c>
      <c r="G15" s="99">
        <v>6</v>
      </c>
      <c r="H15" s="100">
        <v>6</v>
      </c>
      <c r="I15" s="101"/>
      <c r="J15" s="102"/>
      <c r="K15" s="103"/>
      <c r="L15" s="102"/>
      <c r="M15" s="104"/>
      <c r="N15" s="104"/>
      <c r="O15" s="105"/>
      <c r="P15" s="104"/>
      <c r="Q15" s="104"/>
      <c r="R15" s="106"/>
      <c r="S15" s="26"/>
    </row>
    <row r="16" spans="1:19" x14ac:dyDescent="0.2">
      <c r="A16" s="91">
        <v>1</v>
      </c>
      <c r="B16" s="30" t="s">
        <v>37</v>
      </c>
      <c r="C16" s="30">
        <v>1059178836</v>
      </c>
      <c r="D16" s="31" t="s">
        <v>45</v>
      </c>
      <c r="E16" s="29">
        <f>MATCH(C16,Данные!$D:$D,0)</f>
        <v>11</v>
      </c>
      <c r="F16" s="92">
        <v>8</v>
      </c>
      <c r="G16" s="34">
        <v>10</v>
      </c>
      <c r="H16" s="93">
        <v>10</v>
      </c>
      <c r="I16" s="94">
        <v>168</v>
      </c>
      <c r="J16" s="41">
        <f>IF(K16 &gt; 0, MAX(K$16:K$25) / K16, 0)</f>
        <v>1</v>
      </c>
      <c r="K16" s="41">
        <v>18</v>
      </c>
      <c r="L16" s="41">
        <f>I16*J16</f>
        <v>168</v>
      </c>
      <c r="M16" s="42">
        <v>28</v>
      </c>
      <c r="N16" s="42">
        <v>3</v>
      </c>
      <c r="O16" s="42">
        <f>IF(N16 &gt; 0,M16/N16,0)</f>
        <v>9.3333333333333339</v>
      </c>
      <c r="P16" s="34">
        <f>MIN($F16:H16)</f>
        <v>8</v>
      </c>
      <c r="Q16" s="42"/>
      <c r="R16" s="93">
        <v>3</v>
      </c>
      <c r="S16" s="23">
        <v>1</v>
      </c>
    </row>
    <row r="17" spans="1:19" x14ac:dyDescent="0.2">
      <c r="A17" s="72">
        <v>2</v>
      </c>
      <c r="B17" s="32" t="s">
        <v>43</v>
      </c>
      <c r="C17" s="32">
        <v>1059179697</v>
      </c>
      <c r="D17" s="33" t="s">
        <v>45</v>
      </c>
      <c r="E17" s="29">
        <f>MATCH(C17,Данные!$D:$D,0)</f>
        <v>12</v>
      </c>
      <c r="F17" s="55">
        <v>8</v>
      </c>
      <c r="G17" s="35">
        <v>9</v>
      </c>
      <c r="H17" s="56">
        <v>10</v>
      </c>
      <c r="I17" s="47">
        <v>162</v>
      </c>
      <c r="J17" s="43">
        <f>IF(K17 &gt; 0, MAX(K$16:K$25) / K17, 0)</f>
        <v>1</v>
      </c>
      <c r="K17" s="43">
        <v>18</v>
      </c>
      <c r="L17" s="43">
        <f>I17*J17</f>
        <v>162</v>
      </c>
      <c r="M17" s="44">
        <v>27</v>
      </c>
      <c r="N17" s="44">
        <v>3</v>
      </c>
      <c r="O17" s="44">
        <f>IF(N17 &gt; 0,M17/N17,0)</f>
        <v>9</v>
      </c>
      <c r="P17" s="35">
        <f>MIN($F17:H17)</f>
        <v>8</v>
      </c>
      <c r="Q17" s="44"/>
      <c r="R17" s="56">
        <v>3</v>
      </c>
      <c r="S17" s="23">
        <v>2</v>
      </c>
    </row>
    <row r="18" spans="1:19" x14ac:dyDescent="0.2">
      <c r="A18" s="72">
        <v>3</v>
      </c>
      <c r="B18" s="32" t="s">
        <v>35</v>
      </c>
      <c r="C18" s="32">
        <v>1059178575</v>
      </c>
      <c r="D18" s="33" t="s">
        <v>45</v>
      </c>
      <c r="E18" s="29">
        <f>MATCH(C18,Данные!$D:$D,0)</f>
        <v>6</v>
      </c>
      <c r="F18" s="55">
        <v>8</v>
      </c>
      <c r="G18" s="35">
        <v>8</v>
      </c>
      <c r="H18" s="56">
        <v>7</v>
      </c>
      <c r="I18" s="47">
        <v>138</v>
      </c>
      <c r="J18" s="43">
        <f>IF(K18 &gt; 0, MAX(K$16:K$25) / K18, 0)</f>
        <v>1</v>
      </c>
      <c r="K18" s="43">
        <v>18</v>
      </c>
      <c r="L18" s="43">
        <f>I18*J18</f>
        <v>138</v>
      </c>
      <c r="M18" s="44">
        <v>23</v>
      </c>
      <c r="N18" s="44">
        <v>3</v>
      </c>
      <c r="O18" s="44">
        <f>IF(N18 &gt; 0,M18/N18,0)</f>
        <v>7.666666666666667</v>
      </c>
      <c r="P18" s="35">
        <f>MIN($F18:H18)</f>
        <v>7</v>
      </c>
      <c r="Q18" s="44"/>
      <c r="R18" s="56">
        <v>3</v>
      </c>
      <c r="S18" s="23">
        <v>3</v>
      </c>
    </row>
    <row r="19" spans="1:19" x14ac:dyDescent="0.2">
      <c r="A19" s="72">
        <v>4</v>
      </c>
      <c r="B19" s="32" t="s">
        <v>39</v>
      </c>
      <c r="C19" s="32">
        <v>1059179129</v>
      </c>
      <c r="D19" s="33" t="s">
        <v>45</v>
      </c>
      <c r="E19" s="29">
        <f>MATCH(C19,Данные!$D:$D,0)</f>
        <v>4</v>
      </c>
      <c r="F19" s="55">
        <v>6</v>
      </c>
      <c r="G19" s="35">
        <v>7</v>
      </c>
      <c r="H19" s="56">
        <v>7</v>
      </c>
      <c r="I19" s="47">
        <v>120</v>
      </c>
      <c r="J19" s="43">
        <f>IF(K19 &gt; 0, MAX(K$16:K$25) / K19, 0)</f>
        <v>1</v>
      </c>
      <c r="K19" s="43">
        <v>18</v>
      </c>
      <c r="L19" s="43">
        <f>I19*J19</f>
        <v>120</v>
      </c>
      <c r="M19" s="44">
        <v>20</v>
      </c>
      <c r="N19" s="44">
        <v>3</v>
      </c>
      <c r="O19" s="44">
        <f>IF(N19 &gt; 0,M19/N19,0)</f>
        <v>6.666666666666667</v>
      </c>
      <c r="P19" s="35">
        <f>MIN($F19:H19)</f>
        <v>6</v>
      </c>
      <c r="Q19" s="44"/>
      <c r="R19" s="56">
        <v>3</v>
      </c>
      <c r="S19" s="23">
        <v>4</v>
      </c>
    </row>
    <row r="20" spans="1:19" x14ac:dyDescent="0.2">
      <c r="A20" s="72">
        <v>5</v>
      </c>
      <c r="B20" s="32" t="s">
        <v>40</v>
      </c>
      <c r="C20" s="32">
        <v>1059179292</v>
      </c>
      <c r="D20" s="33" t="s">
        <v>45</v>
      </c>
      <c r="E20" s="29">
        <f>MATCH(C20,Данные!$D:$D,0)</f>
        <v>7</v>
      </c>
      <c r="F20" s="55">
        <v>8</v>
      </c>
      <c r="G20" s="35">
        <v>4</v>
      </c>
      <c r="H20" s="56">
        <v>7</v>
      </c>
      <c r="I20" s="47">
        <v>114</v>
      </c>
      <c r="J20" s="43">
        <f>IF(K20 &gt; 0, MAX(K$16:K$25) / K20, 0)</f>
        <v>1</v>
      </c>
      <c r="K20" s="43">
        <v>18</v>
      </c>
      <c r="L20" s="43">
        <f>I20*J20</f>
        <v>114</v>
      </c>
      <c r="M20" s="44">
        <v>19</v>
      </c>
      <c r="N20" s="44">
        <v>3</v>
      </c>
      <c r="O20" s="44">
        <f>IF(N20 &gt; 0,M20/N20,0)</f>
        <v>6.333333333333333</v>
      </c>
      <c r="P20" s="35">
        <f>MIN($F20:H20)</f>
        <v>4</v>
      </c>
      <c r="Q20" s="44"/>
      <c r="R20" s="56">
        <v>3</v>
      </c>
      <c r="S20" s="23">
        <v>5</v>
      </c>
    </row>
    <row r="21" spans="1:19" x14ac:dyDescent="0.2">
      <c r="A21" s="72">
        <v>6</v>
      </c>
      <c r="B21" s="32" t="s">
        <v>42</v>
      </c>
      <c r="C21" s="32">
        <v>1059179568</v>
      </c>
      <c r="D21" s="33" t="s">
        <v>45</v>
      </c>
      <c r="E21" s="29">
        <f>MATCH(C21,Данные!$D:$D,0)</f>
        <v>3</v>
      </c>
      <c r="F21" s="55">
        <v>7</v>
      </c>
      <c r="G21" s="35">
        <v>4</v>
      </c>
      <c r="H21" s="56">
        <v>5</v>
      </c>
      <c r="I21" s="47">
        <v>96</v>
      </c>
      <c r="J21" s="43">
        <f>IF(K21 &gt; 0, MAX(K$16:K$25) / K21, 0)</f>
        <v>1</v>
      </c>
      <c r="K21" s="43">
        <v>18</v>
      </c>
      <c r="L21" s="43">
        <f>I21*J21</f>
        <v>96</v>
      </c>
      <c r="M21" s="44">
        <v>16</v>
      </c>
      <c r="N21" s="44">
        <v>3</v>
      </c>
      <c r="O21" s="44">
        <f>IF(N21 &gt; 0,M21/N21,0)</f>
        <v>5.333333333333333</v>
      </c>
      <c r="P21" s="35">
        <f>MIN($F21:H21)</f>
        <v>4</v>
      </c>
      <c r="Q21" s="44"/>
      <c r="R21" s="56">
        <v>3</v>
      </c>
      <c r="S21" s="23">
        <v>6</v>
      </c>
    </row>
    <row r="22" spans="1:19" x14ac:dyDescent="0.2">
      <c r="A22" s="72">
        <v>7</v>
      </c>
      <c r="B22" s="32" t="s">
        <v>44</v>
      </c>
      <c r="C22" s="32">
        <v>1059179842</v>
      </c>
      <c r="D22" s="33" t="s">
        <v>45</v>
      </c>
      <c r="E22" s="29">
        <f>MATCH(C22,Данные!$D:$D,0)</f>
        <v>10</v>
      </c>
      <c r="F22" s="55">
        <v>5</v>
      </c>
      <c r="G22" s="35">
        <v>4</v>
      </c>
      <c r="H22" s="56">
        <v>5</v>
      </c>
      <c r="I22" s="47">
        <v>84</v>
      </c>
      <c r="J22" s="43">
        <f>IF(K22 &gt; 0, MAX(K$16:K$25) / K22, 0)</f>
        <v>1</v>
      </c>
      <c r="K22" s="43">
        <v>18</v>
      </c>
      <c r="L22" s="43">
        <f>I22*J22</f>
        <v>84</v>
      </c>
      <c r="M22" s="44">
        <v>14</v>
      </c>
      <c r="N22" s="44">
        <v>3</v>
      </c>
      <c r="O22" s="44">
        <f>IF(N22 &gt; 0,M22/N22,0)</f>
        <v>4.666666666666667</v>
      </c>
      <c r="P22" s="35">
        <f>MIN($F22:H22)</f>
        <v>4</v>
      </c>
      <c r="Q22" s="44"/>
      <c r="R22" s="56">
        <v>3</v>
      </c>
      <c r="S22" s="23">
        <v>7</v>
      </c>
    </row>
    <row r="23" spans="1:19" x14ac:dyDescent="0.2">
      <c r="A23" s="73" t="s">
        <v>94</v>
      </c>
      <c r="B23" s="32" t="s">
        <v>36</v>
      </c>
      <c r="C23" s="32">
        <v>1059178701</v>
      </c>
      <c r="D23" s="33" t="s">
        <v>45</v>
      </c>
      <c r="E23" s="29">
        <f>MATCH(C23,Данные!$D:$D,0)</f>
        <v>8</v>
      </c>
      <c r="F23" s="55">
        <v>4</v>
      </c>
      <c r="G23" s="35">
        <v>4</v>
      </c>
      <c r="H23" s="56">
        <v>5</v>
      </c>
      <c r="I23" s="47">
        <v>78</v>
      </c>
      <c r="J23" s="43">
        <f>IF(K23 &gt; 0, MAX(K$16:K$25) / K23, 0)</f>
        <v>1</v>
      </c>
      <c r="K23" s="43">
        <v>18</v>
      </c>
      <c r="L23" s="43">
        <f>I23*J23</f>
        <v>78</v>
      </c>
      <c r="M23" s="44">
        <v>13</v>
      </c>
      <c r="N23" s="44">
        <v>3</v>
      </c>
      <c r="O23" s="44">
        <f>IF(N23 &gt; 0,M23/N23,0)</f>
        <v>4.333333333333333</v>
      </c>
      <c r="P23" s="35">
        <f>MIN($F23:H23)</f>
        <v>4</v>
      </c>
      <c r="Q23" s="44"/>
      <c r="R23" s="56">
        <v>3</v>
      </c>
      <c r="S23" s="23">
        <v>8</v>
      </c>
    </row>
    <row r="24" spans="1:19" x14ac:dyDescent="0.2">
      <c r="A24" s="74"/>
      <c r="B24" s="32" t="s">
        <v>41</v>
      </c>
      <c r="C24" s="32">
        <v>1059179435</v>
      </c>
      <c r="D24" s="33" t="s">
        <v>45</v>
      </c>
      <c r="E24" s="29">
        <f>MATCH(C24,Данные!$D:$D,0)</f>
        <v>9</v>
      </c>
      <c r="F24" s="55">
        <v>4</v>
      </c>
      <c r="G24" s="35">
        <v>4</v>
      </c>
      <c r="H24" s="56">
        <v>5</v>
      </c>
      <c r="I24" s="47">
        <v>78</v>
      </c>
      <c r="J24" s="43">
        <f>IF(K24 &gt; 0, MAX(K$16:K$25) / K24, 0)</f>
        <v>1</v>
      </c>
      <c r="K24" s="43">
        <v>18</v>
      </c>
      <c r="L24" s="43">
        <f>I24*J24</f>
        <v>78</v>
      </c>
      <c r="M24" s="44">
        <v>13</v>
      </c>
      <c r="N24" s="44">
        <v>3</v>
      </c>
      <c r="O24" s="44">
        <f>IF(N24 &gt; 0,M24/N24,0)</f>
        <v>4.333333333333333</v>
      </c>
      <c r="P24" s="35">
        <f>MIN($F24:H24)</f>
        <v>4</v>
      </c>
      <c r="Q24" s="44"/>
      <c r="R24" s="56">
        <v>3</v>
      </c>
      <c r="S24" s="23">
        <v>9</v>
      </c>
    </row>
    <row r="25" spans="1:19" ht="13.5" thickBot="1" x14ac:dyDescent="0.25">
      <c r="A25" s="75">
        <v>10</v>
      </c>
      <c r="B25" s="76" t="s">
        <v>38</v>
      </c>
      <c r="C25" s="77">
        <v>1059178985</v>
      </c>
      <c r="D25" s="78" t="s">
        <v>45</v>
      </c>
      <c r="E25" s="79">
        <f>MATCH(C25,Данные!$D:$D,0)</f>
        <v>5</v>
      </c>
      <c r="F25" s="57">
        <v>5</v>
      </c>
      <c r="G25" s="58" t="s">
        <v>92</v>
      </c>
      <c r="H25" s="59" t="s">
        <v>92</v>
      </c>
      <c r="I25" s="80">
        <v>30</v>
      </c>
      <c r="J25" s="81">
        <f>IF(K25 &gt; 0, MAX(K$16:K$25) / K25, 0)</f>
        <v>1</v>
      </c>
      <c r="K25" s="81">
        <v>18</v>
      </c>
      <c r="L25" s="81">
        <f>I25*J25</f>
        <v>30</v>
      </c>
      <c r="M25" s="82">
        <v>5</v>
      </c>
      <c r="N25" s="82">
        <v>1</v>
      </c>
      <c r="O25" s="82">
        <f>IF(N25 &gt; 0,M25/N25,0)</f>
        <v>5</v>
      </c>
      <c r="P25" s="83">
        <f>MIN($F25:H25)</f>
        <v>5</v>
      </c>
      <c r="Q25" s="82" t="s">
        <v>93</v>
      </c>
      <c r="R25" s="84">
        <v>1</v>
      </c>
      <c r="S25" s="23">
        <v>10</v>
      </c>
    </row>
  </sheetData>
  <sheetCalcPr fullCalcOnLoad="1"/>
  <sortState ref="B12:V21">
    <sortCondition descending="1" ref="H6"/>
  </sortState>
  <mergeCells count="19">
    <mergeCell ref="B12:B14"/>
    <mergeCell ref="F12:H12"/>
    <mergeCell ref="F13:H13"/>
    <mergeCell ref="A23:A24"/>
    <mergeCell ref="M12:M15"/>
    <mergeCell ref="A12:A14"/>
    <mergeCell ref="P12:P15"/>
    <mergeCell ref="N12:N15"/>
    <mergeCell ref="D12:D14"/>
    <mergeCell ref="C12:C14"/>
    <mergeCell ref="S12:S15"/>
    <mergeCell ref="A15:D15"/>
    <mergeCell ref="R12:R15"/>
    <mergeCell ref="I12:I15"/>
    <mergeCell ref="L12:L15"/>
    <mergeCell ref="O12:O15"/>
    <mergeCell ref="J12:J15"/>
    <mergeCell ref="Q12:Q15"/>
    <mergeCell ref="K12:K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32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33</v>
      </c>
      <c r="T1" s="14" t="s">
        <v>32</v>
      </c>
      <c r="U1" s="14" t="s">
        <v>28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1092203576</v>
      </c>
      <c r="B3" s="15">
        <v>7</v>
      </c>
      <c r="C3" s="15" t="s">
        <v>45</v>
      </c>
      <c r="D3" s="15">
        <v>1059179568</v>
      </c>
      <c r="E3" s="7" t="s">
        <v>46</v>
      </c>
      <c r="F3" s="7" t="s">
        <v>47</v>
      </c>
      <c r="G3" s="7" t="s">
        <v>48</v>
      </c>
      <c r="H3" s="15" t="s">
        <v>49</v>
      </c>
      <c r="I3" s="7" t="s">
        <v>50</v>
      </c>
      <c r="J3" s="15">
        <v>6</v>
      </c>
      <c r="K3" s="15" t="s">
        <v>51</v>
      </c>
      <c r="L3" s="15" t="s">
        <v>52</v>
      </c>
      <c r="N3" s="15">
        <v>42</v>
      </c>
      <c r="O3" s="15">
        <v>6</v>
      </c>
      <c r="P3" s="15">
        <v>1</v>
      </c>
      <c r="Q3" s="15">
        <v>1</v>
      </c>
      <c r="R3">
        <v>1092174989</v>
      </c>
      <c r="S3">
        <v>2098</v>
      </c>
      <c r="U3" t="s">
        <v>53</v>
      </c>
      <c r="V3" t="s">
        <v>54</v>
      </c>
      <c r="W3">
        <f>MATCH(D3,Отчет!$C:$C,0)</f>
        <v>21</v>
      </c>
    </row>
    <row r="4" spans="1:23" x14ac:dyDescent="0.2">
      <c r="A4" s="15">
        <v>1092203561</v>
      </c>
      <c r="B4" s="15">
        <v>6</v>
      </c>
      <c r="C4" s="15" t="s">
        <v>45</v>
      </c>
      <c r="D4" s="15">
        <v>1059179129</v>
      </c>
      <c r="E4" s="7" t="s">
        <v>55</v>
      </c>
      <c r="F4" s="7" t="s">
        <v>56</v>
      </c>
      <c r="G4" s="7" t="s">
        <v>57</v>
      </c>
      <c r="H4" s="15" t="s">
        <v>58</v>
      </c>
      <c r="I4" s="7" t="s">
        <v>50</v>
      </c>
      <c r="J4" s="15">
        <v>6</v>
      </c>
      <c r="K4" s="15" t="s">
        <v>51</v>
      </c>
      <c r="L4" s="15" t="s">
        <v>52</v>
      </c>
      <c r="N4" s="15">
        <v>36</v>
      </c>
      <c r="O4" s="15">
        <v>6</v>
      </c>
      <c r="P4" s="15">
        <v>1</v>
      </c>
      <c r="Q4" s="15">
        <v>1</v>
      </c>
      <c r="R4">
        <v>1092174989</v>
      </c>
      <c r="S4">
        <v>2098</v>
      </c>
      <c r="U4" t="s">
        <v>53</v>
      </c>
      <c r="V4" t="s">
        <v>54</v>
      </c>
      <c r="W4">
        <f>MATCH(D4,Отчет!$C:$C,0)</f>
        <v>19</v>
      </c>
    </row>
    <row r="5" spans="1:23" x14ac:dyDescent="0.2">
      <c r="A5" s="15">
        <v>1092203553</v>
      </c>
      <c r="B5" s="15">
        <v>5</v>
      </c>
      <c r="C5" s="15" t="s">
        <v>45</v>
      </c>
      <c r="D5" s="15">
        <v>1059178985</v>
      </c>
      <c r="E5" s="7" t="s">
        <v>59</v>
      </c>
      <c r="F5" s="7" t="s">
        <v>60</v>
      </c>
      <c r="G5" s="7" t="s">
        <v>61</v>
      </c>
      <c r="H5" s="15" t="s">
        <v>62</v>
      </c>
      <c r="I5" s="7" t="s">
        <v>50</v>
      </c>
      <c r="J5" s="15">
        <v>6</v>
      </c>
      <c r="K5" s="15" t="s">
        <v>51</v>
      </c>
      <c r="L5" s="15" t="s">
        <v>52</v>
      </c>
      <c r="N5" s="15">
        <v>30</v>
      </c>
      <c r="O5" s="15">
        <v>6</v>
      </c>
      <c r="P5" s="15">
        <v>1</v>
      </c>
      <c r="Q5" s="15">
        <v>1</v>
      </c>
      <c r="R5">
        <v>1092174989</v>
      </c>
      <c r="S5">
        <v>2098</v>
      </c>
      <c r="U5" t="s">
        <v>53</v>
      </c>
      <c r="V5" t="s">
        <v>54</v>
      </c>
      <c r="W5">
        <f>MATCH(D5,Отчет!$C:$C,0)</f>
        <v>25</v>
      </c>
    </row>
    <row r="6" spans="1:23" x14ac:dyDescent="0.2">
      <c r="A6" s="15">
        <v>1092203541</v>
      </c>
      <c r="B6" s="15">
        <v>8</v>
      </c>
      <c r="C6" s="15" t="s">
        <v>45</v>
      </c>
      <c r="D6" s="15">
        <v>1059178575</v>
      </c>
      <c r="E6" s="7" t="s">
        <v>63</v>
      </c>
      <c r="F6" s="7" t="s">
        <v>64</v>
      </c>
      <c r="G6" s="7" t="s">
        <v>65</v>
      </c>
      <c r="H6" s="15" t="s">
        <v>66</v>
      </c>
      <c r="I6" s="7" t="s">
        <v>50</v>
      </c>
      <c r="J6" s="15">
        <v>6</v>
      </c>
      <c r="K6" s="15" t="s">
        <v>51</v>
      </c>
      <c r="L6" s="15" t="s">
        <v>52</v>
      </c>
      <c r="N6" s="15">
        <v>48</v>
      </c>
      <c r="O6" s="15">
        <v>6</v>
      </c>
      <c r="P6" s="15">
        <v>1</v>
      </c>
      <c r="Q6" s="15">
        <v>1</v>
      </c>
      <c r="R6">
        <v>1092174989</v>
      </c>
      <c r="S6">
        <v>2098</v>
      </c>
      <c r="U6" t="s">
        <v>53</v>
      </c>
      <c r="V6" t="s">
        <v>54</v>
      </c>
      <c r="W6">
        <f>MATCH(D6,Отчет!$C:$C,0)</f>
        <v>18</v>
      </c>
    </row>
    <row r="7" spans="1:23" x14ac:dyDescent="0.2">
      <c r="A7" s="15">
        <v>1092203566</v>
      </c>
      <c r="B7" s="15">
        <v>8</v>
      </c>
      <c r="C7" s="15" t="s">
        <v>45</v>
      </c>
      <c r="D7" s="15">
        <v>1059179292</v>
      </c>
      <c r="E7" s="7" t="s">
        <v>67</v>
      </c>
      <c r="F7" s="7" t="s">
        <v>68</v>
      </c>
      <c r="G7" s="7" t="s">
        <v>69</v>
      </c>
      <c r="H7" s="15" t="s">
        <v>70</v>
      </c>
      <c r="I7" s="7" t="s">
        <v>50</v>
      </c>
      <c r="J7" s="15">
        <v>6</v>
      </c>
      <c r="K7" s="15" t="s">
        <v>51</v>
      </c>
      <c r="L7" s="15" t="s">
        <v>52</v>
      </c>
      <c r="N7" s="15">
        <v>48</v>
      </c>
      <c r="O7" s="15">
        <v>6</v>
      </c>
      <c r="P7" s="15">
        <v>1</v>
      </c>
      <c r="Q7" s="15">
        <v>1</v>
      </c>
      <c r="R7">
        <v>1092174989</v>
      </c>
      <c r="S7">
        <v>2098</v>
      </c>
      <c r="U7" t="s">
        <v>53</v>
      </c>
      <c r="V7" t="s">
        <v>54</v>
      </c>
      <c r="W7">
        <f>MATCH(D7,Отчет!$C:$C,0)</f>
        <v>20</v>
      </c>
    </row>
    <row r="8" spans="1:23" x14ac:dyDescent="0.2">
      <c r="A8" s="15">
        <v>1092203545</v>
      </c>
      <c r="B8" s="15">
        <v>4</v>
      </c>
      <c r="C8" s="15" t="s">
        <v>45</v>
      </c>
      <c r="D8" s="15">
        <v>1059178701</v>
      </c>
      <c r="E8" s="7" t="s">
        <v>71</v>
      </c>
      <c r="F8" s="7" t="s">
        <v>72</v>
      </c>
      <c r="G8" s="7" t="s">
        <v>73</v>
      </c>
      <c r="H8" s="15" t="s">
        <v>74</v>
      </c>
      <c r="I8" s="7" t="s">
        <v>50</v>
      </c>
      <c r="J8" s="15">
        <v>6</v>
      </c>
      <c r="K8" s="15" t="s">
        <v>51</v>
      </c>
      <c r="L8" s="15" t="s">
        <v>52</v>
      </c>
      <c r="N8" s="15">
        <v>24</v>
      </c>
      <c r="O8" s="15">
        <v>6</v>
      </c>
      <c r="P8" s="15">
        <v>1</v>
      </c>
      <c r="Q8" s="15">
        <v>1</v>
      </c>
      <c r="R8">
        <v>1092174989</v>
      </c>
      <c r="S8">
        <v>2098</v>
      </c>
      <c r="U8" t="s">
        <v>53</v>
      </c>
      <c r="V8" t="s">
        <v>54</v>
      </c>
      <c r="W8">
        <f>MATCH(D8,Отчет!$C:$C,0)</f>
        <v>23</v>
      </c>
    </row>
    <row r="9" spans="1:23" x14ac:dyDescent="0.2">
      <c r="A9" s="15">
        <v>1092203570</v>
      </c>
      <c r="B9" s="15">
        <v>4</v>
      </c>
      <c r="C9" s="15" t="s">
        <v>45</v>
      </c>
      <c r="D9" s="15">
        <v>1059179435</v>
      </c>
      <c r="E9" s="7" t="s">
        <v>75</v>
      </c>
      <c r="F9" s="7" t="s">
        <v>76</v>
      </c>
      <c r="G9" s="7" t="s">
        <v>48</v>
      </c>
      <c r="H9" s="15" t="s">
        <v>77</v>
      </c>
      <c r="I9" s="7" t="s">
        <v>50</v>
      </c>
      <c r="J9" s="15">
        <v>6</v>
      </c>
      <c r="K9" s="15" t="s">
        <v>51</v>
      </c>
      <c r="L9" s="15" t="s">
        <v>52</v>
      </c>
      <c r="N9" s="15">
        <v>24</v>
      </c>
      <c r="O9" s="15">
        <v>6</v>
      </c>
      <c r="P9" s="15">
        <v>1</v>
      </c>
      <c r="Q9" s="15">
        <v>1</v>
      </c>
      <c r="R9">
        <v>1092174989</v>
      </c>
      <c r="S9">
        <v>2098</v>
      </c>
      <c r="U9" t="s">
        <v>53</v>
      </c>
      <c r="V9" t="s">
        <v>54</v>
      </c>
      <c r="W9">
        <f>MATCH(D9,Отчет!$C:$C,0)</f>
        <v>24</v>
      </c>
    </row>
    <row r="10" spans="1:23" x14ac:dyDescent="0.2">
      <c r="A10" s="15">
        <v>1092203585</v>
      </c>
      <c r="B10" s="15">
        <v>5</v>
      </c>
      <c r="C10" s="15" t="s">
        <v>45</v>
      </c>
      <c r="D10" s="15">
        <v>1059179842</v>
      </c>
      <c r="E10" s="7" t="s">
        <v>78</v>
      </c>
      <c r="F10" s="7" t="s">
        <v>79</v>
      </c>
      <c r="G10" s="7" t="s">
        <v>80</v>
      </c>
      <c r="H10" s="15" t="s">
        <v>81</v>
      </c>
      <c r="I10" s="7" t="s">
        <v>50</v>
      </c>
      <c r="J10" s="15">
        <v>6</v>
      </c>
      <c r="K10" s="15" t="s">
        <v>51</v>
      </c>
      <c r="L10" s="15" t="s">
        <v>52</v>
      </c>
      <c r="N10" s="15">
        <v>30</v>
      </c>
      <c r="O10" s="15">
        <v>6</v>
      </c>
      <c r="P10" s="15">
        <v>1</v>
      </c>
      <c r="Q10" s="15">
        <v>1</v>
      </c>
      <c r="R10">
        <v>1092174989</v>
      </c>
      <c r="S10">
        <v>2098</v>
      </c>
      <c r="U10" t="s">
        <v>53</v>
      </c>
      <c r="V10" t="s">
        <v>54</v>
      </c>
      <c r="W10">
        <f>MATCH(D10,Отчет!$C:$C,0)</f>
        <v>22</v>
      </c>
    </row>
    <row r="11" spans="1:23" x14ac:dyDescent="0.2">
      <c r="A11" s="15">
        <v>1092203549</v>
      </c>
      <c r="B11" s="15">
        <v>8</v>
      </c>
      <c r="C11" s="15" t="s">
        <v>45</v>
      </c>
      <c r="D11" s="15">
        <v>1059178836</v>
      </c>
      <c r="E11" s="7" t="s">
        <v>82</v>
      </c>
      <c r="F11" s="7" t="s">
        <v>83</v>
      </c>
      <c r="G11" s="7" t="s">
        <v>84</v>
      </c>
      <c r="H11" s="15" t="s">
        <v>85</v>
      </c>
      <c r="I11" s="7" t="s">
        <v>50</v>
      </c>
      <c r="J11" s="15">
        <v>6</v>
      </c>
      <c r="K11" s="15" t="s">
        <v>51</v>
      </c>
      <c r="L11" s="15" t="s">
        <v>52</v>
      </c>
      <c r="N11" s="15">
        <v>48</v>
      </c>
      <c r="O11" s="15">
        <v>6</v>
      </c>
      <c r="P11" s="15">
        <v>1</v>
      </c>
      <c r="Q11" s="15">
        <v>1</v>
      </c>
      <c r="R11">
        <v>1092174989</v>
      </c>
      <c r="S11">
        <v>2098</v>
      </c>
      <c r="U11" t="s">
        <v>53</v>
      </c>
      <c r="V11" t="s">
        <v>54</v>
      </c>
      <c r="W11">
        <f>MATCH(D11,Отчет!$C:$C,0)</f>
        <v>16</v>
      </c>
    </row>
    <row r="12" spans="1:23" x14ac:dyDescent="0.2">
      <c r="A12" s="15">
        <v>1092203581</v>
      </c>
      <c r="B12" s="15">
        <v>8</v>
      </c>
      <c r="C12" s="15" t="s">
        <v>45</v>
      </c>
      <c r="D12" s="15">
        <v>1059179697</v>
      </c>
      <c r="E12" s="7" t="s">
        <v>86</v>
      </c>
      <c r="F12" s="7" t="s">
        <v>87</v>
      </c>
      <c r="G12" s="7" t="s">
        <v>88</v>
      </c>
      <c r="H12" s="15" t="s">
        <v>89</v>
      </c>
      <c r="I12" s="7" t="s">
        <v>50</v>
      </c>
      <c r="J12" s="15">
        <v>6</v>
      </c>
      <c r="K12" s="15" t="s">
        <v>51</v>
      </c>
      <c r="L12" s="15" t="s">
        <v>52</v>
      </c>
      <c r="N12" s="15">
        <v>48</v>
      </c>
      <c r="O12" s="15">
        <v>6</v>
      </c>
      <c r="P12" s="15">
        <v>1</v>
      </c>
      <c r="Q12" s="15">
        <v>1</v>
      </c>
      <c r="R12">
        <v>1092174989</v>
      </c>
      <c r="S12">
        <v>2098</v>
      </c>
      <c r="U12" t="s">
        <v>53</v>
      </c>
      <c r="V12" t="s">
        <v>54</v>
      </c>
      <c r="W12">
        <f>MATCH(D12,Отчет!$C:$C,0)</f>
        <v>17</v>
      </c>
    </row>
    <row r="13" spans="1:23" x14ac:dyDescent="0.2">
      <c r="A13" s="15">
        <v>1092203415</v>
      </c>
      <c r="B13" s="15">
        <v>7</v>
      </c>
      <c r="C13" s="15" t="s">
        <v>45</v>
      </c>
      <c r="D13" s="15">
        <v>1059179129</v>
      </c>
      <c r="E13" s="7" t="s">
        <v>55</v>
      </c>
      <c r="F13" s="7" t="s">
        <v>56</v>
      </c>
      <c r="G13" s="7" t="s">
        <v>57</v>
      </c>
      <c r="H13" s="15" t="s">
        <v>58</v>
      </c>
      <c r="I13" s="7" t="s">
        <v>90</v>
      </c>
      <c r="J13" s="15">
        <v>6</v>
      </c>
      <c r="K13" s="15" t="s">
        <v>51</v>
      </c>
      <c r="L13" s="15" t="s">
        <v>52</v>
      </c>
      <c r="N13" s="15">
        <v>42</v>
      </c>
      <c r="O13" s="15">
        <v>6</v>
      </c>
      <c r="P13" s="15">
        <v>1</v>
      </c>
      <c r="Q13" s="15">
        <v>1</v>
      </c>
      <c r="R13">
        <v>1092174989</v>
      </c>
      <c r="S13">
        <v>2098</v>
      </c>
      <c r="U13" t="s">
        <v>53</v>
      </c>
      <c r="V13" t="s">
        <v>54</v>
      </c>
      <c r="W13">
        <f>MATCH(D13,Отчет!$C:$C,0)</f>
        <v>19</v>
      </c>
    </row>
    <row r="14" spans="1:23" x14ac:dyDescent="0.2">
      <c r="A14" s="15">
        <v>1092203411</v>
      </c>
      <c r="C14" s="15" t="s">
        <v>45</v>
      </c>
      <c r="D14" s="15">
        <v>1059178985</v>
      </c>
      <c r="E14" s="7" t="s">
        <v>59</v>
      </c>
      <c r="F14" s="7" t="s">
        <v>60</v>
      </c>
      <c r="G14" s="7" t="s">
        <v>61</v>
      </c>
      <c r="H14" s="15" t="s">
        <v>62</v>
      </c>
      <c r="I14" s="7" t="s">
        <v>90</v>
      </c>
      <c r="J14" s="15">
        <v>6</v>
      </c>
      <c r="K14" s="15" t="s">
        <v>51</v>
      </c>
      <c r="L14" s="15" t="s">
        <v>52</v>
      </c>
      <c r="M14" s="15">
        <v>0</v>
      </c>
      <c r="N14" s="15">
        <v>0</v>
      </c>
      <c r="O14" s="15">
        <v>6</v>
      </c>
      <c r="Q14" s="15">
        <v>1</v>
      </c>
      <c r="R14">
        <v>1092174989</v>
      </c>
      <c r="S14">
        <v>2098</v>
      </c>
      <c r="U14" t="s">
        <v>53</v>
      </c>
      <c r="V14" t="s">
        <v>54</v>
      </c>
      <c r="W14">
        <f>MATCH(D14,Отчет!$C:$C,0)</f>
        <v>25</v>
      </c>
    </row>
    <row r="15" spans="1:23" x14ac:dyDescent="0.2">
      <c r="A15" s="15">
        <v>1092203406</v>
      </c>
      <c r="B15" s="15">
        <v>10</v>
      </c>
      <c r="C15" s="15" t="s">
        <v>45</v>
      </c>
      <c r="D15" s="15">
        <v>1059178836</v>
      </c>
      <c r="E15" s="7" t="s">
        <v>82</v>
      </c>
      <c r="F15" s="7" t="s">
        <v>83</v>
      </c>
      <c r="G15" s="7" t="s">
        <v>84</v>
      </c>
      <c r="H15" s="15" t="s">
        <v>85</v>
      </c>
      <c r="I15" s="7" t="s">
        <v>90</v>
      </c>
      <c r="J15" s="15">
        <v>6</v>
      </c>
      <c r="K15" s="15" t="s">
        <v>51</v>
      </c>
      <c r="L15" s="15" t="s">
        <v>52</v>
      </c>
      <c r="N15" s="15">
        <v>60</v>
      </c>
      <c r="O15" s="15">
        <v>6</v>
      </c>
      <c r="P15" s="15">
        <v>1</v>
      </c>
      <c r="Q15" s="15">
        <v>1</v>
      </c>
      <c r="R15">
        <v>1092174989</v>
      </c>
      <c r="S15">
        <v>2098</v>
      </c>
      <c r="U15" t="s">
        <v>53</v>
      </c>
      <c r="V15" t="s">
        <v>54</v>
      </c>
      <c r="W15">
        <f>MATCH(D15,Отчет!$C:$C,0)</f>
        <v>16</v>
      </c>
    </row>
    <row r="16" spans="1:23" x14ac:dyDescent="0.2">
      <c r="A16" s="15">
        <v>1092203401</v>
      </c>
      <c r="B16" s="15">
        <v>4</v>
      </c>
      <c r="C16" s="15" t="s">
        <v>45</v>
      </c>
      <c r="D16" s="15">
        <v>1059178701</v>
      </c>
      <c r="E16" s="7" t="s">
        <v>71</v>
      </c>
      <c r="F16" s="7" t="s">
        <v>72</v>
      </c>
      <c r="G16" s="7" t="s">
        <v>73</v>
      </c>
      <c r="H16" s="15" t="s">
        <v>74</v>
      </c>
      <c r="I16" s="7" t="s">
        <v>90</v>
      </c>
      <c r="J16" s="15">
        <v>6</v>
      </c>
      <c r="K16" s="15" t="s">
        <v>51</v>
      </c>
      <c r="L16" s="15" t="s">
        <v>52</v>
      </c>
      <c r="N16" s="15">
        <v>24</v>
      </c>
      <c r="O16" s="15">
        <v>6</v>
      </c>
      <c r="P16" s="15">
        <v>1</v>
      </c>
      <c r="Q16" s="15">
        <v>1</v>
      </c>
      <c r="R16">
        <v>1092174989</v>
      </c>
      <c r="S16">
        <v>2098</v>
      </c>
      <c r="U16" t="s">
        <v>53</v>
      </c>
      <c r="V16" t="s">
        <v>54</v>
      </c>
      <c r="W16">
        <f>MATCH(D16,Отчет!$C:$C,0)</f>
        <v>23</v>
      </c>
    </row>
    <row r="17" spans="1:23" x14ac:dyDescent="0.2">
      <c r="A17" s="15">
        <v>1092203397</v>
      </c>
      <c r="B17" s="15">
        <v>8</v>
      </c>
      <c r="C17" s="15" t="s">
        <v>45</v>
      </c>
      <c r="D17" s="15">
        <v>1059178575</v>
      </c>
      <c r="E17" s="7" t="s">
        <v>63</v>
      </c>
      <c r="F17" s="7" t="s">
        <v>64</v>
      </c>
      <c r="G17" s="7" t="s">
        <v>65</v>
      </c>
      <c r="H17" s="15" t="s">
        <v>66</v>
      </c>
      <c r="I17" s="7" t="s">
        <v>90</v>
      </c>
      <c r="J17" s="15">
        <v>6</v>
      </c>
      <c r="K17" s="15" t="s">
        <v>51</v>
      </c>
      <c r="L17" s="15" t="s">
        <v>52</v>
      </c>
      <c r="N17" s="15">
        <v>48</v>
      </c>
      <c r="O17" s="15">
        <v>6</v>
      </c>
      <c r="P17" s="15">
        <v>1</v>
      </c>
      <c r="Q17" s="15">
        <v>1</v>
      </c>
      <c r="R17">
        <v>1092174989</v>
      </c>
      <c r="S17">
        <v>2098</v>
      </c>
      <c r="U17" t="s">
        <v>53</v>
      </c>
      <c r="V17" t="s">
        <v>54</v>
      </c>
      <c r="W17">
        <f>MATCH(D17,Отчет!$C:$C,0)</f>
        <v>18</v>
      </c>
    </row>
    <row r="18" spans="1:23" x14ac:dyDescent="0.2">
      <c r="A18" s="15">
        <v>1092203435</v>
      </c>
      <c r="B18" s="15">
        <v>4</v>
      </c>
      <c r="C18" s="15" t="s">
        <v>45</v>
      </c>
      <c r="D18" s="15">
        <v>1059179842</v>
      </c>
      <c r="E18" s="7" t="s">
        <v>78</v>
      </c>
      <c r="F18" s="7" t="s">
        <v>79</v>
      </c>
      <c r="G18" s="7" t="s">
        <v>80</v>
      </c>
      <c r="H18" s="15" t="s">
        <v>81</v>
      </c>
      <c r="I18" s="7" t="s">
        <v>90</v>
      </c>
      <c r="J18" s="15">
        <v>6</v>
      </c>
      <c r="K18" s="15" t="s">
        <v>51</v>
      </c>
      <c r="L18" s="15" t="s">
        <v>52</v>
      </c>
      <c r="N18" s="15">
        <v>24</v>
      </c>
      <c r="O18" s="15">
        <v>6</v>
      </c>
      <c r="P18" s="15">
        <v>1</v>
      </c>
      <c r="Q18" s="15">
        <v>1</v>
      </c>
      <c r="R18">
        <v>1092174989</v>
      </c>
      <c r="S18">
        <v>2098</v>
      </c>
      <c r="U18" t="s">
        <v>53</v>
      </c>
      <c r="V18" t="s">
        <v>54</v>
      </c>
      <c r="W18">
        <f>MATCH(D18,Отчет!$C:$C,0)</f>
        <v>22</v>
      </c>
    </row>
    <row r="19" spans="1:23" x14ac:dyDescent="0.2">
      <c r="A19" s="15">
        <v>1092203431</v>
      </c>
      <c r="B19" s="15">
        <v>9</v>
      </c>
      <c r="C19" s="15" t="s">
        <v>45</v>
      </c>
      <c r="D19" s="15">
        <v>1059179697</v>
      </c>
      <c r="E19" s="7" t="s">
        <v>86</v>
      </c>
      <c r="F19" s="7" t="s">
        <v>87</v>
      </c>
      <c r="G19" s="7" t="s">
        <v>88</v>
      </c>
      <c r="H19" s="15" t="s">
        <v>89</v>
      </c>
      <c r="I19" s="7" t="s">
        <v>90</v>
      </c>
      <c r="J19" s="15">
        <v>6</v>
      </c>
      <c r="K19" s="15" t="s">
        <v>51</v>
      </c>
      <c r="L19" s="15" t="s">
        <v>52</v>
      </c>
      <c r="N19" s="15">
        <v>54</v>
      </c>
      <c r="O19" s="15">
        <v>6</v>
      </c>
      <c r="P19" s="15">
        <v>1</v>
      </c>
      <c r="Q19" s="15">
        <v>1</v>
      </c>
      <c r="R19">
        <v>1092174989</v>
      </c>
      <c r="S19">
        <v>2098</v>
      </c>
      <c r="U19" t="s">
        <v>53</v>
      </c>
      <c r="V19" t="s">
        <v>54</v>
      </c>
      <c r="W19">
        <f>MATCH(D19,Отчет!$C:$C,0)</f>
        <v>17</v>
      </c>
    </row>
    <row r="20" spans="1:23" x14ac:dyDescent="0.2">
      <c r="A20" s="15">
        <v>1092203427</v>
      </c>
      <c r="B20" s="15">
        <v>4</v>
      </c>
      <c r="C20" s="15" t="s">
        <v>45</v>
      </c>
      <c r="D20" s="15">
        <v>1059179568</v>
      </c>
      <c r="E20" s="7" t="s">
        <v>46</v>
      </c>
      <c r="F20" s="7" t="s">
        <v>47</v>
      </c>
      <c r="G20" s="7" t="s">
        <v>48</v>
      </c>
      <c r="H20" s="15" t="s">
        <v>49</v>
      </c>
      <c r="I20" s="7" t="s">
        <v>90</v>
      </c>
      <c r="J20" s="15">
        <v>6</v>
      </c>
      <c r="K20" s="15" t="s">
        <v>51</v>
      </c>
      <c r="L20" s="15" t="s">
        <v>52</v>
      </c>
      <c r="N20" s="15">
        <v>24</v>
      </c>
      <c r="O20" s="15">
        <v>6</v>
      </c>
      <c r="P20" s="15">
        <v>1</v>
      </c>
      <c r="Q20" s="15">
        <v>1</v>
      </c>
      <c r="R20">
        <v>1092174989</v>
      </c>
      <c r="S20">
        <v>2098</v>
      </c>
      <c r="U20" t="s">
        <v>53</v>
      </c>
      <c r="V20" t="s">
        <v>54</v>
      </c>
      <c r="W20">
        <f>MATCH(D20,Отчет!$C:$C,0)</f>
        <v>21</v>
      </c>
    </row>
    <row r="21" spans="1:23" x14ac:dyDescent="0.2">
      <c r="A21" s="15">
        <v>1092203423</v>
      </c>
      <c r="B21" s="15">
        <v>4</v>
      </c>
      <c r="C21" s="15" t="s">
        <v>45</v>
      </c>
      <c r="D21" s="15">
        <v>1059179435</v>
      </c>
      <c r="E21" s="7" t="s">
        <v>75</v>
      </c>
      <c r="F21" s="7" t="s">
        <v>76</v>
      </c>
      <c r="G21" s="7" t="s">
        <v>48</v>
      </c>
      <c r="H21" s="15" t="s">
        <v>77</v>
      </c>
      <c r="I21" s="7" t="s">
        <v>90</v>
      </c>
      <c r="J21" s="15">
        <v>6</v>
      </c>
      <c r="K21" s="15" t="s">
        <v>51</v>
      </c>
      <c r="L21" s="15" t="s">
        <v>52</v>
      </c>
      <c r="N21" s="15">
        <v>24</v>
      </c>
      <c r="O21" s="15">
        <v>6</v>
      </c>
      <c r="P21" s="15">
        <v>1</v>
      </c>
      <c r="Q21" s="15">
        <v>1</v>
      </c>
      <c r="R21">
        <v>1092174989</v>
      </c>
      <c r="S21">
        <v>2098</v>
      </c>
      <c r="U21" t="s">
        <v>53</v>
      </c>
      <c r="V21" t="s">
        <v>54</v>
      </c>
      <c r="W21">
        <f>MATCH(D21,Отчет!$C:$C,0)</f>
        <v>24</v>
      </c>
    </row>
    <row r="22" spans="1:23" x14ac:dyDescent="0.2">
      <c r="A22" s="15">
        <v>1092203419</v>
      </c>
      <c r="B22" s="15">
        <v>4</v>
      </c>
      <c r="C22" s="15" t="s">
        <v>45</v>
      </c>
      <c r="D22" s="15">
        <v>1059179292</v>
      </c>
      <c r="E22" s="7" t="s">
        <v>67</v>
      </c>
      <c r="F22" s="7" t="s">
        <v>68</v>
      </c>
      <c r="G22" s="7" t="s">
        <v>69</v>
      </c>
      <c r="H22" s="15" t="s">
        <v>70</v>
      </c>
      <c r="I22" s="7" t="s">
        <v>90</v>
      </c>
      <c r="J22" s="15">
        <v>6</v>
      </c>
      <c r="K22" s="15" t="s">
        <v>51</v>
      </c>
      <c r="L22" s="15" t="s">
        <v>52</v>
      </c>
      <c r="N22" s="15">
        <v>24</v>
      </c>
      <c r="O22" s="15">
        <v>6</v>
      </c>
      <c r="P22" s="15">
        <v>1</v>
      </c>
      <c r="Q22" s="15">
        <v>1</v>
      </c>
      <c r="R22">
        <v>1092174989</v>
      </c>
      <c r="S22">
        <v>2098</v>
      </c>
      <c r="U22" t="s">
        <v>53</v>
      </c>
      <c r="V22" t="s">
        <v>54</v>
      </c>
      <c r="W22">
        <f>MATCH(D22,Отчет!$C:$C,0)</f>
        <v>20</v>
      </c>
    </row>
    <row r="23" spans="1:23" x14ac:dyDescent="0.2">
      <c r="A23" s="15">
        <v>1092203226</v>
      </c>
      <c r="B23" s="15">
        <v>10</v>
      </c>
      <c r="C23" s="15" t="s">
        <v>45</v>
      </c>
      <c r="D23" s="15">
        <v>1059178836</v>
      </c>
      <c r="E23" s="7" t="s">
        <v>82</v>
      </c>
      <c r="F23" s="7" t="s">
        <v>83</v>
      </c>
      <c r="G23" s="7" t="s">
        <v>84</v>
      </c>
      <c r="H23" s="15" t="s">
        <v>85</v>
      </c>
      <c r="I23" s="7" t="s">
        <v>91</v>
      </c>
      <c r="J23" s="15">
        <v>6</v>
      </c>
      <c r="K23" s="15" t="s">
        <v>51</v>
      </c>
      <c r="L23" s="15" t="s">
        <v>52</v>
      </c>
      <c r="N23" s="15">
        <v>60</v>
      </c>
      <c r="O23" s="15">
        <v>6</v>
      </c>
      <c r="P23" s="15">
        <v>1</v>
      </c>
      <c r="Q23" s="15">
        <v>1</v>
      </c>
      <c r="R23">
        <v>1092174989</v>
      </c>
      <c r="S23">
        <v>2098</v>
      </c>
      <c r="U23" t="s">
        <v>53</v>
      </c>
      <c r="V23" t="s">
        <v>54</v>
      </c>
      <c r="W23">
        <f>MATCH(D23,Отчет!$C:$C,0)</f>
        <v>16</v>
      </c>
    </row>
    <row r="24" spans="1:23" x14ac:dyDescent="0.2">
      <c r="A24" s="15">
        <v>1092203248</v>
      </c>
      <c r="B24" s="15">
        <v>5</v>
      </c>
      <c r="C24" s="15" t="s">
        <v>45</v>
      </c>
      <c r="D24" s="15">
        <v>1059179568</v>
      </c>
      <c r="E24" s="7" t="s">
        <v>46</v>
      </c>
      <c r="F24" s="7" t="s">
        <v>47</v>
      </c>
      <c r="G24" s="7" t="s">
        <v>48</v>
      </c>
      <c r="H24" s="15" t="s">
        <v>49</v>
      </c>
      <c r="I24" s="7" t="s">
        <v>91</v>
      </c>
      <c r="J24" s="15">
        <v>6</v>
      </c>
      <c r="K24" s="15" t="s">
        <v>51</v>
      </c>
      <c r="L24" s="15" t="s">
        <v>52</v>
      </c>
      <c r="N24" s="15">
        <v>30</v>
      </c>
      <c r="O24" s="15">
        <v>6</v>
      </c>
      <c r="P24" s="15">
        <v>1</v>
      </c>
      <c r="Q24" s="15">
        <v>1</v>
      </c>
      <c r="R24">
        <v>1092174989</v>
      </c>
      <c r="S24">
        <v>2098</v>
      </c>
      <c r="U24" t="s">
        <v>53</v>
      </c>
      <c r="V24" t="s">
        <v>54</v>
      </c>
      <c r="W24">
        <f>MATCH(D24,Отчет!$C:$C,0)</f>
        <v>21</v>
      </c>
    </row>
    <row r="25" spans="1:23" x14ac:dyDescent="0.2">
      <c r="A25" s="15">
        <v>1092203217</v>
      </c>
      <c r="B25" s="15">
        <v>7</v>
      </c>
      <c r="C25" s="15" t="s">
        <v>45</v>
      </c>
      <c r="D25" s="15">
        <v>1059178575</v>
      </c>
      <c r="E25" s="7" t="s">
        <v>63</v>
      </c>
      <c r="F25" s="7" t="s">
        <v>64</v>
      </c>
      <c r="G25" s="7" t="s">
        <v>65</v>
      </c>
      <c r="H25" s="15" t="s">
        <v>66</v>
      </c>
      <c r="I25" s="7" t="s">
        <v>91</v>
      </c>
      <c r="J25" s="15">
        <v>6</v>
      </c>
      <c r="K25" s="15" t="s">
        <v>51</v>
      </c>
      <c r="L25" s="15" t="s">
        <v>52</v>
      </c>
      <c r="N25" s="15">
        <v>42</v>
      </c>
      <c r="O25" s="15">
        <v>6</v>
      </c>
      <c r="P25" s="15">
        <v>1</v>
      </c>
      <c r="Q25" s="15">
        <v>1</v>
      </c>
      <c r="R25">
        <v>1092174989</v>
      </c>
      <c r="S25">
        <v>2098</v>
      </c>
      <c r="U25" t="s">
        <v>53</v>
      </c>
      <c r="V25" t="s">
        <v>54</v>
      </c>
      <c r="W25">
        <f>MATCH(D25,Отчет!$C:$C,0)</f>
        <v>18</v>
      </c>
    </row>
    <row r="26" spans="1:23" x14ac:dyDescent="0.2">
      <c r="A26" s="15">
        <v>1092203222</v>
      </c>
      <c r="B26" s="15">
        <v>5</v>
      </c>
      <c r="C26" s="15" t="s">
        <v>45</v>
      </c>
      <c r="D26" s="15">
        <v>1059178701</v>
      </c>
      <c r="E26" s="7" t="s">
        <v>71</v>
      </c>
      <c r="F26" s="7" t="s">
        <v>72</v>
      </c>
      <c r="G26" s="7" t="s">
        <v>73</v>
      </c>
      <c r="H26" s="15" t="s">
        <v>74</v>
      </c>
      <c r="I26" s="7" t="s">
        <v>91</v>
      </c>
      <c r="J26" s="15">
        <v>6</v>
      </c>
      <c r="K26" s="15" t="s">
        <v>51</v>
      </c>
      <c r="L26" s="15" t="s">
        <v>52</v>
      </c>
      <c r="N26" s="15">
        <v>30</v>
      </c>
      <c r="O26" s="15">
        <v>6</v>
      </c>
      <c r="P26" s="15">
        <v>1</v>
      </c>
      <c r="Q26" s="15">
        <v>1</v>
      </c>
      <c r="R26">
        <v>1092174989</v>
      </c>
      <c r="S26">
        <v>2098</v>
      </c>
      <c r="U26" t="s">
        <v>53</v>
      </c>
      <c r="V26" t="s">
        <v>54</v>
      </c>
      <c r="W26">
        <f>MATCH(D26,Отчет!$C:$C,0)</f>
        <v>23</v>
      </c>
    </row>
    <row r="27" spans="1:23" x14ac:dyDescent="0.2">
      <c r="A27" s="15">
        <v>1092203234</v>
      </c>
      <c r="B27" s="15">
        <v>7</v>
      </c>
      <c r="C27" s="15" t="s">
        <v>45</v>
      </c>
      <c r="D27" s="15">
        <v>1059179129</v>
      </c>
      <c r="E27" s="7" t="s">
        <v>55</v>
      </c>
      <c r="F27" s="7" t="s">
        <v>56</v>
      </c>
      <c r="G27" s="7" t="s">
        <v>57</v>
      </c>
      <c r="H27" s="15" t="s">
        <v>58</v>
      </c>
      <c r="I27" s="7" t="s">
        <v>91</v>
      </c>
      <c r="J27" s="15">
        <v>6</v>
      </c>
      <c r="K27" s="15" t="s">
        <v>51</v>
      </c>
      <c r="L27" s="15" t="s">
        <v>52</v>
      </c>
      <c r="N27" s="15">
        <v>42</v>
      </c>
      <c r="O27" s="15">
        <v>6</v>
      </c>
      <c r="P27" s="15">
        <v>1</v>
      </c>
      <c r="Q27" s="15">
        <v>1</v>
      </c>
      <c r="R27">
        <v>1092174989</v>
      </c>
      <c r="S27">
        <v>2098</v>
      </c>
      <c r="U27" t="s">
        <v>53</v>
      </c>
      <c r="V27" t="s">
        <v>54</v>
      </c>
      <c r="W27">
        <f>MATCH(D27,Отчет!$C:$C,0)</f>
        <v>19</v>
      </c>
    </row>
    <row r="28" spans="1:23" x14ac:dyDescent="0.2">
      <c r="A28" s="15">
        <v>1092203242</v>
      </c>
      <c r="B28" s="15">
        <v>5</v>
      </c>
      <c r="C28" s="15" t="s">
        <v>45</v>
      </c>
      <c r="D28" s="15">
        <v>1059179435</v>
      </c>
      <c r="E28" s="7" t="s">
        <v>75</v>
      </c>
      <c r="F28" s="7" t="s">
        <v>76</v>
      </c>
      <c r="G28" s="7" t="s">
        <v>48</v>
      </c>
      <c r="H28" s="15" t="s">
        <v>77</v>
      </c>
      <c r="I28" s="7" t="s">
        <v>91</v>
      </c>
      <c r="J28" s="15">
        <v>6</v>
      </c>
      <c r="K28" s="15" t="s">
        <v>51</v>
      </c>
      <c r="L28" s="15" t="s">
        <v>52</v>
      </c>
      <c r="N28" s="15">
        <v>30</v>
      </c>
      <c r="O28" s="15">
        <v>6</v>
      </c>
      <c r="P28" s="15">
        <v>1</v>
      </c>
      <c r="Q28" s="15">
        <v>1</v>
      </c>
      <c r="R28">
        <v>1092174989</v>
      </c>
      <c r="S28">
        <v>2098</v>
      </c>
      <c r="U28" t="s">
        <v>53</v>
      </c>
      <c r="V28" t="s">
        <v>54</v>
      </c>
      <c r="W28">
        <f>MATCH(D28,Отчет!$C:$C,0)</f>
        <v>24</v>
      </c>
    </row>
    <row r="29" spans="1:23" x14ac:dyDescent="0.2">
      <c r="A29" s="15">
        <v>1092203230</v>
      </c>
      <c r="C29" s="15" t="s">
        <v>45</v>
      </c>
      <c r="D29" s="15">
        <v>1059178985</v>
      </c>
      <c r="E29" s="7" t="s">
        <v>59</v>
      </c>
      <c r="F29" s="7" t="s">
        <v>60</v>
      </c>
      <c r="G29" s="7" t="s">
        <v>61</v>
      </c>
      <c r="H29" s="15" t="s">
        <v>62</v>
      </c>
      <c r="I29" s="7" t="s">
        <v>91</v>
      </c>
      <c r="J29" s="15">
        <v>6</v>
      </c>
      <c r="K29" s="15" t="s">
        <v>51</v>
      </c>
      <c r="L29" s="15" t="s">
        <v>52</v>
      </c>
      <c r="M29" s="15">
        <v>0</v>
      </c>
      <c r="N29" s="15">
        <v>0</v>
      </c>
      <c r="O29" s="15">
        <v>6</v>
      </c>
      <c r="Q29" s="15">
        <v>1</v>
      </c>
      <c r="R29">
        <v>1092174989</v>
      </c>
      <c r="S29">
        <v>2098</v>
      </c>
      <c r="U29" t="s">
        <v>53</v>
      </c>
      <c r="V29" t="s">
        <v>54</v>
      </c>
      <c r="W29">
        <f>MATCH(D29,Отчет!$C:$C,0)</f>
        <v>25</v>
      </c>
    </row>
    <row r="30" spans="1:23" x14ac:dyDescent="0.2">
      <c r="A30" s="15">
        <v>1092203252</v>
      </c>
      <c r="B30" s="15">
        <v>10</v>
      </c>
      <c r="C30" s="15" t="s">
        <v>45</v>
      </c>
      <c r="D30" s="15">
        <v>1059179697</v>
      </c>
      <c r="E30" s="7" t="s">
        <v>86</v>
      </c>
      <c r="F30" s="7" t="s">
        <v>87</v>
      </c>
      <c r="G30" s="7" t="s">
        <v>88</v>
      </c>
      <c r="H30" s="15" t="s">
        <v>89</v>
      </c>
      <c r="I30" s="7" t="s">
        <v>91</v>
      </c>
      <c r="J30" s="15">
        <v>6</v>
      </c>
      <c r="K30" s="15" t="s">
        <v>51</v>
      </c>
      <c r="L30" s="15" t="s">
        <v>52</v>
      </c>
      <c r="N30" s="15">
        <v>60</v>
      </c>
      <c r="O30" s="15">
        <v>6</v>
      </c>
      <c r="P30" s="15">
        <v>1</v>
      </c>
      <c r="Q30" s="15">
        <v>1</v>
      </c>
      <c r="R30">
        <v>1092174989</v>
      </c>
      <c r="S30">
        <v>2098</v>
      </c>
      <c r="U30" t="s">
        <v>53</v>
      </c>
      <c r="V30" t="s">
        <v>54</v>
      </c>
      <c r="W30">
        <f>MATCH(D30,Отчет!$C:$C,0)</f>
        <v>17</v>
      </c>
    </row>
    <row r="31" spans="1:23" x14ac:dyDescent="0.2">
      <c r="A31" s="15">
        <v>1092203238</v>
      </c>
      <c r="B31" s="15">
        <v>7</v>
      </c>
      <c r="C31" s="15" t="s">
        <v>45</v>
      </c>
      <c r="D31" s="15">
        <v>1059179292</v>
      </c>
      <c r="E31" s="7" t="s">
        <v>67</v>
      </c>
      <c r="F31" s="7" t="s">
        <v>68</v>
      </c>
      <c r="G31" s="7" t="s">
        <v>69</v>
      </c>
      <c r="H31" s="15" t="s">
        <v>70</v>
      </c>
      <c r="I31" s="7" t="s">
        <v>91</v>
      </c>
      <c r="J31" s="15">
        <v>6</v>
      </c>
      <c r="K31" s="15" t="s">
        <v>51</v>
      </c>
      <c r="L31" s="15" t="s">
        <v>52</v>
      </c>
      <c r="N31" s="15">
        <v>42</v>
      </c>
      <c r="O31" s="15">
        <v>6</v>
      </c>
      <c r="P31" s="15">
        <v>1</v>
      </c>
      <c r="Q31" s="15">
        <v>1</v>
      </c>
      <c r="R31">
        <v>1092174989</v>
      </c>
      <c r="S31">
        <v>2098</v>
      </c>
      <c r="U31" t="s">
        <v>53</v>
      </c>
      <c r="V31" t="s">
        <v>54</v>
      </c>
      <c r="W31">
        <f>MATCH(D31,Отчет!$C:$C,0)</f>
        <v>20</v>
      </c>
    </row>
    <row r="32" spans="1:23" x14ac:dyDescent="0.2">
      <c r="A32" s="15">
        <v>1092203256</v>
      </c>
      <c r="B32" s="15">
        <v>5</v>
      </c>
      <c r="C32" s="15" t="s">
        <v>45</v>
      </c>
      <c r="D32" s="15">
        <v>1059179842</v>
      </c>
      <c r="E32" s="7" t="s">
        <v>78</v>
      </c>
      <c r="F32" s="7" t="s">
        <v>79</v>
      </c>
      <c r="G32" s="7" t="s">
        <v>80</v>
      </c>
      <c r="H32" s="15" t="s">
        <v>81</v>
      </c>
      <c r="I32" s="7" t="s">
        <v>91</v>
      </c>
      <c r="J32" s="15">
        <v>6</v>
      </c>
      <c r="K32" s="15" t="s">
        <v>51</v>
      </c>
      <c r="L32" s="15" t="s">
        <v>52</v>
      </c>
      <c r="N32" s="15">
        <v>30</v>
      </c>
      <c r="O32" s="15">
        <v>6</v>
      </c>
      <c r="P32" s="15">
        <v>1</v>
      </c>
      <c r="Q32" s="15">
        <v>1</v>
      </c>
      <c r="R32">
        <v>1092174989</v>
      </c>
      <c r="S32">
        <v>2098</v>
      </c>
      <c r="U32" t="s">
        <v>53</v>
      </c>
      <c r="V32" t="s">
        <v>54</v>
      </c>
      <c r="W32">
        <f>MATCH(D32,Отчет!$C:$C,0)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2016-01-13T07:30:11Z</dcterms:modified>
</cp:coreProperties>
</file>