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L19" i="1" l="1"/>
  <c r="I19" i="1" s="1"/>
  <c r="L18" i="1"/>
  <c r="L17" i="1"/>
  <c r="I17" i="1" s="1"/>
  <c r="L16" i="1"/>
  <c r="I16" i="1" s="1"/>
  <c r="L15" i="1"/>
  <c r="I15" i="1" s="1"/>
  <c r="L14" i="1"/>
  <c r="I14" i="1" s="1"/>
  <c r="L13" i="1"/>
  <c r="I13" i="1" s="1"/>
  <c r="L12" i="1"/>
  <c r="I12" i="1" s="1"/>
  <c r="L21" i="1"/>
  <c r="L20" i="1"/>
  <c r="I18" i="1"/>
  <c r="I20" i="1"/>
  <c r="I21" i="1"/>
  <c r="M12" i="1"/>
  <c r="M13" i="1"/>
  <c r="M14" i="1"/>
  <c r="O14" i="1" s="1"/>
  <c r="M17" i="1"/>
  <c r="M18" i="1"/>
  <c r="M19" i="1"/>
  <c r="M16" i="1"/>
  <c r="O16" i="1" s="1"/>
  <c r="M20" i="1"/>
  <c r="M21" i="1"/>
  <c r="M15" i="1"/>
  <c r="O15" i="1" s="1"/>
  <c r="H12" i="1"/>
  <c r="H13" i="1"/>
  <c r="H14" i="1"/>
  <c r="H17" i="1"/>
  <c r="H18" i="1"/>
  <c r="H19" i="1"/>
  <c r="H16" i="1"/>
  <c r="H20" i="1"/>
  <c r="H21" i="1"/>
  <c r="H15" i="1"/>
  <c r="P17" i="1"/>
  <c r="P15" i="1"/>
  <c r="P18" i="1"/>
  <c r="P19" i="1"/>
  <c r="P12" i="1"/>
  <c r="P13" i="1"/>
  <c r="P21" i="1"/>
  <c r="P16" i="1"/>
  <c r="P14" i="1"/>
  <c r="O17" i="1"/>
  <c r="O18" i="1"/>
  <c r="O19" i="1"/>
  <c r="O12" i="1"/>
  <c r="O13" i="1"/>
  <c r="O21" i="1"/>
  <c r="P20" i="1"/>
  <c r="O20" i="1"/>
  <c r="J17" i="1"/>
  <c r="J15" i="1"/>
  <c r="J18" i="1"/>
  <c r="J19" i="1"/>
  <c r="J12" i="1"/>
  <c r="J13" i="1"/>
  <c r="J21" i="1"/>
  <c r="J16" i="1"/>
  <c r="J14" i="1"/>
  <c r="J20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3" i="2"/>
</calcChain>
</file>

<file path=xl/sharedStrings.xml><?xml version="1.0" encoding="utf-8"?>
<sst xmlns="http://schemas.openxmlformats.org/spreadsheetml/2006/main" count="662" uniqueCount="79">
  <si>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</si>
  <si>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</si>
  <si>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</si>
  <si>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</si>
  <si>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</si>
  <si>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</si>
  <si>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</si>
  <si>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</si>
  <si>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</si>
  <si>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</si>
  <si>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</si>
  <si>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</si>
  <si>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</si>
  <si>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</si>
  <si>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</si>
  <si>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</si>
  <si>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</si>
  <si>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</si>
  <si>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</si>
  <si>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</si>
  <si>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</si>
  <si>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</si>
  <si>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</si>
  <si>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</si>
  <si>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</si>
  <si>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</si>
  <si>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</si>
  <si>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</si>
  <si>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</si>
  <si>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</si>
  <si>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</si>
  <si>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</si>
  <si>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</si>
  <si>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</si>
  <si>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</si>
  <si>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</si>
  <si>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</si>
  <si>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</si>
  <si>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Батасов Андрей Андреевич</t>
  </si>
  <si>
    <t>Карева Ангелина Дмитриевна</t>
  </si>
  <si>
    <t>Кашина Алёна Эдуардовна</t>
  </si>
  <si>
    <t>Копнина Мария Евгеньевна</t>
  </si>
  <si>
    <t>Лопанский Ярослав Борисович</t>
  </si>
  <si>
    <t>Миронова Юлия Сергеевна</t>
  </si>
  <si>
    <t>Семенов Андрей Валерьевич</t>
  </si>
  <si>
    <t>Цивес Александр Анатольевич</t>
  </si>
  <si>
    <t>Цыганов Алексей Алексеевич</t>
  </si>
  <si>
    <t>Шевченко Артём Александрович</t>
  </si>
  <si>
    <t>МЛГ5161</t>
  </si>
  <si>
    <t>М162МЛОГИ001</t>
  </si>
  <si>
    <t>Стратегическое управление логистической инфраструктурой</t>
  </si>
  <si>
    <t>Экзамен</t>
  </si>
  <si>
    <t>2017/2018 учебный год 1 модуль</t>
  </si>
  <si>
    <t>stCommon</t>
  </si>
  <si>
    <t>Стратегическое управление логистической инфраструктурой в цепях поставок</t>
  </si>
  <si>
    <t>М162МЛОГИ003</t>
  </si>
  <si>
    <t>М162МЛОГИ005</t>
  </si>
  <si>
    <t>М162МЛОГИ006</t>
  </si>
  <si>
    <t>М162МЛОГИ007</t>
  </si>
  <si>
    <t>М162МЛОГИ011</t>
  </si>
  <si>
    <t>М162МЛОГИ012</t>
  </si>
  <si>
    <t>М162МЛОГИ004</t>
  </si>
  <si>
    <t>М162МЛОГИ010</t>
  </si>
  <si>
    <t>М142МЛОГИ008</t>
  </si>
  <si>
    <t>Экономическое обоснование стратегических решений в логистике</t>
  </si>
  <si>
    <t>Бизнес-планирование логистической инфраструктуры</t>
  </si>
  <si>
    <t>2017/2018 учебный год 2 модуль</t>
  </si>
  <si>
    <t>stChoosen</t>
  </si>
  <si>
    <t>Имитационное моделирование цепей поставок</t>
  </si>
  <si>
    <t>Международные транспортные коридоры и логистические центры</t>
  </si>
  <si>
    <t>Проектирование логистической инфраструктуры</t>
  </si>
  <si>
    <t>Современные технологии транспортировки в цепях поставок</t>
  </si>
  <si>
    <t>Комм</t>
  </si>
  <si>
    <t>Дата выгрузки: 18.01.2018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</si>
  <si>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</si>
  <si>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</si>
  <si>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подготовки: Менеджмент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</si>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</sst>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quotePrefix="1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quotePrefix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21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V21"/>
  <sheetViews>
    <sheetView tabSelected="1" topLeftCell="A4" workbookViewId="0">
      <selection activeCell="Q22" sqref="Q22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5" width="10.7109375" style="27" customWidth="1"/>
    <col min="16" max="16" width="10.7109375" style="28" customWidth="1"/>
    <col min="17" max="17" width="10.7109375" style="27" customWidth="1"/>
    <col min="18" max="20" width="10.7109375" style="28" customWidth="1"/>
    <col min="21" max="21" width="10.7109375" style="28" hidden="1" customWidth="1"/>
    <col min="22" max="64" width="10.7109375" style="1" customWidth="1"/>
    <col min="65" max="16384" width="9.140625" style="1"/>
  </cols>
  <sheetData>
    <row r="1" spans="1:22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8" t="s">
        <v>25</v>
      </c>
      <c r="P1" s="58"/>
      <c r="Q1" s="58"/>
      <c r="R1" s="58"/>
      <c r="S1" s="24"/>
      <c r="T1" s="24"/>
      <c r="U1" s="24"/>
    </row>
    <row r="2" spans="1:22" s="5" customFormat="1" ht="15.75" customHeight="1" x14ac:dyDescent="0.2">
      <c r="A2" s="30" t="s">
        <v>73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1" t="s">
        <v>24</v>
      </c>
      <c r="P2" s="51"/>
      <c r="Q2" s="51"/>
      <c r="R2" s="51"/>
      <c r="S2" s="24"/>
      <c r="T2" s="24"/>
      <c r="U2" s="26"/>
    </row>
    <row r="3" spans="1:22" s="5" customFormat="1" ht="15.75" customHeight="1" x14ac:dyDescent="0.2">
      <c r="A3" s="30" t="s">
        <v>74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1"/>
      <c r="P3" s="51"/>
      <c r="Q3" s="51"/>
      <c r="R3" s="51"/>
      <c r="S3" s="24"/>
      <c r="T3" s="24"/>
      <c r="U3" s="26"/>
    </row>
    <row r="4" spans="1:22" s="5" customFormat="1" ht="15.75" customHeight="1" x14ac:dyDescent="0.2">
      <c r="A4" s="30" t="s">
        <v>75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6"/>
    </row>
    <row r="5" spans="1:22" s="5" customFormat="1" ht="15.75" customHeight="1" x14ac:dyDescent="0.2">
      <c r="A5" s="30" t="s">
        <v>76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6"/>
    </row>
    <row r="6" spans="1:22" s="5" customFormat="1" ht="15.75" customHeight="1" x14ac:dyDescent="0.2">
      <c r="A6" s="30" t="s">
        <v>77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0"/>
      <c r="T6" s="26" t="s">
        <v>78</v>
      </c>
      <c r="U6" s="26"/>
    </row>
    <row r="7" spans="1:22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</row>
    <row r="8" spans="1:22" s="2" customFormat="1" ht="20.25" customHeight="1" x14ac:dyDescent="0.2">
      <c r="A8" s="52" t="s">
        <v>2</v>
      </c>
      <c r="B8" s="57" t="s">
        <v>3</v>
      </c>
      <c r="C8" s="52" t="s">
        <v>0</v>
      </c>
      <c r="D8" s="52" t="s">
        <v>7</v>
      </c>
      <c r="E8" s="52" t="s">
        <v>1</v>
      </c>
      <c r="F8" s="52" t="s">
        <v>36</v>
      </c>
      <c r="G8" s="52" t="s">
        <v>6</v>
      </c>
      <c r="I8" s="56" t="s">
        <v>19</v>
      </c>
      <c r="J8" s="56" t="s">
        <v>20</v>
      </c>
      <c r="K8" s="47" t="s">
        <v>30</v>
      </c>
      <c r="L8" s="56" t="s">
        <v>21</v>
      </c>
      <c r="M8" s="55" t="s">
        <v>26</v>
      </c>
      <c r="N8" s="55" t="s">
        <v>27</v>
      </c>
      <c r="O8" s="59" t="s">
        <v>28</v>
      </c>
      <c r="P8" s="55" t="s">
        <v>5</v>
      </c>
      <c r="Q8" s="55" t="s">
        <v>22</v>
      </c>
      <c r="R8" s="55" t="s">
        <v>23</v>
      </c>
      <c r="S8" s="49" t="s">
        <v>52</v>
      </c>
      <c r="T8" s="50"/>
      <c r="U8" s="53" t="s">
        <v>31</v>
      </c>
      <c r="V8" s="48"/>
    </row>
    <row r="9" spans="1:22" s="2" customFormat="1" ht="20.25" customHeight="1" x14ac:dyDescent="0.2">
      <c r="A9" s="52"/>
      <c r="B9" s="57"/>
      <c r="C9" s="52"/>
      <c r="D9" s="52"/>
      <c r="E9" s="52"/>
      <c r="F9" s="52"/>
      <c r="G9" s="52"/>
      <c r="I9" s="56"/>
      <c r="J9" s="56"/>
      <c r="K9" s="47"/>
      <c r="L9" s="56"/>
      <c r="M9" s="55"/>
      <c r="N9" s="55"/>
      <c r="O9" s="59"/>
      <c r="P9" s="55"/>
      <c r="Q9" s="55"/>
      <c r="R9" s="55"/>
      <c r="S9" s="49" t="s">
        <v>51</v>
      </c>
      <c r="T9" s="50"/>
      <c r="U9" s="53"/>
      <c r="V9" s="48"/>
    </row>
    <row r="10" spans="1:22" s="3" customFormat="1" ht="200.1" customHeight="1" x14ac:dyDescent="0.2">
      <c r="A10" s="52"/>
      <c r="B10" s="57"/>
      <c r="C10" s="52"/>
      <c r="D10" s="52"/>
      <c r="E10" s="52"/>
      <c r="F10" s="52"/>
      <c r="G10" s="52"/>
      <c r="H10" s="22" t="s">
        <v>29</v>
      </c>
      <c r="I10" s="56"/>
      <c r="J10" s="56"/>
      <c r="K10" s="47"/>
      <c r="L10" s="56"/>
      <c r="M10" s="55"/>
      <c r="N10" s="55"/>
      <c r="O10" s="59"/>
      <c r="P10" s="55"/>
      <c r="Q10" s="55"/>
      <c r="R10" s="55"/>
      <c r="S10" s="31" t="s">
        <v>50</v>
      </c>
      <c r="T10" s="31" t="s">
        <v>64</v>
      </c>
      <c r="U10" s="53"/>
      <c r="V10" s="48"/>
    </row>
    <row r="11" spans="1:22" s="10" customFormat="1" ht="18.75" customHeight="1" x14ac:dyDescent="0.2">
      <c r="A11" s="54" t="s">
        <v>4</v>
      </c>
      <c r="B11" s="54"/>
      <c r="C11" s="54"/>
      <c r="D11" s="54"/>
      <c r="E11" s="54"/>
      <c r="F11" s="54"/>
      <c r="G11" s="54"/>
      <c r="I11" s="56"/>
      <c r="J11" s="56"/>
      <c r="K11" s="47"/>
      <c r="L11" s="56"/>
      <c r="M11" s="55"/>
      <c r="N11" s="55"/>
      <c r="O11" s="59"/>
      <c r="P11" s="55"/>
      <c r="Q11" s="55"/>
      <c r="R11" s="55"/>
      <c r="S11" s="32">
        <v>5</v>
      </c>
      <c r="T11" s="32">
        <v>2</v>
      </c>
      <c r="U11" s="53"/>
      <c r="V11" s="48"/>
    </row>
    <row r="12" spans="1:22" x14ac:dyDescent="0.2">
      <c r="A12" s="45">
        <v>1</v>
      </c>
      <c r="B12" s="33" t="s">
        <v>58</v>
      </c>
      <c r="C12" s="41" t="s">
        <v>43</v>
      </c>
      <c r="D12" s="34">
        <v>1656705921</v>
      </c>
      <c r="E12" s="35" t="s">
        <v>48</v>
      </c>
      <c r="F12" s="34" t="s">
        <v>54</v>
      </c>
      <c r="G12" s="35" t="s">
        <v>72</v>
      </c>
      <c r="H12" s="1">
        <f>MATCH(D12,Данные!$D:$D,0)</f>
        <v>7</v>
      </c>
      <c r="I12" s="38">
        <f t="shared" ref="I12:I21" si="0">L12</f>
        <v>58</v>
      </c>
      <c r="J12" s="38">
        <f t="shared" ref="J12:J21" si="1">IF(K12 &gt; 0, MAX(K$12:K$21) / K12, 0)</f>
        <v>1</v>
      </c>
      <c r="K12" s="38">
        <v>7</v>
      </c>
      <c r="L12" s="38">
        <f>S12*S11+T12*T11</f>
        <v>58</v>
      </c>
      <c r="M12" s="39">
        <f t="shared" ref="M12:M21" si="2">S12+T12</f>
        <v>17</v>
      </c>
      <c r="N12" s="39">
        <v>2</v>
      </c>
      <c r="O12" s="39">
        <f t="shared" ref="O12:O21" si="3">IF(N12 &gt; 0,M12/N12,0)</f>
        <v>8.5</v>
      </c>
      <c r="P12" s="37">
        <f>MIN($S12:T12)</f>
        <v>8</v>
      </c>
      <c r="Q12" s="39"/>
      <c r="R12" s="37">
        <v>2</v>
      </c>
      <c r="S12" s="37">
        <v>8</v>
      </c>
      <c r="T12" s="37">
        <v>9</v>
      </c>
      <c r="U12" s="28">
        <v>2</v>
      </c>
    </row>
    <row r="13" spans="1:22" x14ac:dyDescent="0.2">
      <c r="A13" s="42">
        <v>2</v>
      </c>
      <c r="B13" s="33" t="s">
        <v>62</v>
      </c>
      <c r="C13" s="41" t="s">
        <v>44</v>
      </c>
      <c r="D13" s="34">
        <v>1656789841</v>
      </c>
      <c r="E13" s="35" t="s">
        <v>48</v>
      </c>
      <c r="F13" s="34" t="s">
        <v>54</v>
      </c>
      <c r="G13" s="35" t="s">
        <v>72</v>
      </c>
      <c r="H13" s="1">
        <f>MATCH(D13,Данные!$D:$D,0)</f>
        <v>11</v>
      </c>
      <c r="I13" s="38">
        <f t="shared" si="0"/>
        <v>58</v>
      </c>
      <c r="J13" s="38">
        <f t="shared" si="1"/>
        <v>1</v>
      </c>
      <c r="K13" s="38">
        <v>7</v>
      </c>
      <c r="L13" s="38">
        <f>S13*S11+T13*T11</f>
        <v>58</v>
      </c>
      <c r="M13" s="39">
        <f t="shared" si="2"/>
        <v>17</v>
      </c>
      <c r="N13" s="39">
        <v>2</v>
      </c>
      <c r="O13" s="39">
        <f t="shared" si="3"/>
        <v>8.5</v>
      </c>
      <c r="P13" s="37">
        <f>MIN($S13:T13)</f>
        <v>8</v>
      </c>
      <c r="Q13" s="39"/>
      <c r="R13" s="37">
        <v>2</v>
      </c>
      <c r="S13" s="37">
        <v>8</v>
      </c>
      <c r="T13" s="37">
        <v>9</v>
      </c>
      <c r="U13" s="28">
        <v>3</v>
      </c>
    </row>
    <row r="14" spans="1:22" x14ac:dyDescent="0.2">
      <c r="A14" s="42">
        <v>3</v>
      </c>
      <c r="B14" s="33" t="s">
        <v>60</v>
      </c>
      <c r="C14" s="41" t="s">
        <v>47</v>
      </c>
      <c r="D14" s="34">
        <v>1656706032</v>
      </c>
      <c r="E14" s="35" t="s">
        <v>48</v>
      </c>
      <c r="F14" s="34" t="s">
        <v>54</v>
      </c>
      <c r="G14" s="35" t="s">
        <v>72</v>
      </c>
      <c r="H14" s="1">
        <f>MATCH(D14,Данные!$D:$D,0)</f>
        <v>9</v>
      </c>
      <c r="I14" s="38">
        <f t="shared" si="0"/>
        <v>58</v>
      </c>
      <c r="J14" s="38">
        <f t="shared" si="1"/>
        <v>1</v>
      </c>
      <c r="K14" s="38">
        <v>7</v>
      </c>
      <c r="L14" s="38">
        <f>S14*S11+T14*T11</f>
        <v>58</v>
      </c>
      <c r="M14" s="39">
        <f t="shared" si="2"/>
        <v>17</v>
      </c>
      <c r="N14" s="39">
        <v>2</v>
      </c>
      <c r="O14" s="39">
        <f t="shared" si="3"/>
        <v>8.5</v>
      </c>
      <c r="P14" s="37">
        <f>MIN($S14:T14)</f>
        <v>8</v>
      </c>
      <c r="Q14" s="39"/>
      <c r="R14" s="37">
        <v>2</v>
      </c>
      <c r="S14" s="37">
        <v>8</v>
      </c>
      <c r="T14" s="37">
        <v>9</v>
      </c>
      <c r="U14" s="28">
        <v>4</v>
      </c>
    </row>
    <row r="15" spans="1:22" x14ac:dyDescent="0.2">
      <c r="A15" s="44">
        <v>4</v>
      </c>
      <c r="B15" s="33" t="s">
        <v>61</v>
      </c>
      <c r="C15" s="41" t="s">
        <v>40</v>
      </c>
      <c r="D15" s="34">
        <v>1656706059</v>
      </c>
      <c r="E15" s="35" t="s">
        <v>48</v>
      </c>
      <c r="F15" s="34" t="s">
        <v>54</v>
      </c>
      <c r="G15" s="35" t="s">
        <v>72</v>
      </c>
      <c r="H15" s="1">
        <f>MATCH(D15,Данные!$D:$D,0)</f>
        <v>10</v>
      </c>
      <c r="I15" s="38">
        <f t="shared" si="0"/>
        <v>54</v>
      </c>
      <c r="J15" s="38">
        <f t="shared" si="1"/>
        <v>1</v>
      </c>
      <c r="K15" s="38">
        <v>7</v>
      </c>
      <c r="L15" s="38">
        <f>S15*S11+T15*T11</f>
        <v>54</v>
      </c>
      <c r="M15" s="39">
        <f t="shared" si="2"/>
        <v>15</v>
      </c>
      <c r="N15" s="39">
        <v>2</v>
      </c>
      <c r="O15" s="39">
        <f t="shared" si="3"/>
        <v>7.5</v>
      </c>
      <c r="P15" s="37">
        <f>MIN($S15:T15)</f>
        <v>7</v>
      </c>
      <c r="Q15" s="39"/>
      <c r="R15" s="37">
        <v>2</v>
      </c>
      <c r="S15" s="37">
        <v>8</v>
      </c>
      <c r="T15" s="37">
        <v>7</v>
      </c>
      <c r="U15" s="28">
        <v>1</v>
      </c>
    </row>
    <row r="16" spans="1:22" x14ac:dyDescent="0.2">
      <c r="A16" s="45">
        <v>5</v>
      </c>
      <c r="B16" s="33" t="s">
        <v>59</v>
      </c>
      <c r="C16" s="41" t="s">
        <v>46</v>
      </c>
      <c r="D16" s="34">
        <v>1656706002</v>
      </c>
      <c r="E16" s="35" t="s">
        <v>48</v>
      </c>
      <c r="F16" s="34" t="s">
        <v>54</v>
      </c>
      <c r="G16" s="35" t="s">
        <v>72</v>
      </c>
      <c r="H16" s="1">
        <f>MATCH(D16,Данные!$D:$D,0)</f>
        <v>8</v>
      </c>
      <c r="I16" s="38">
        <f t="shared" si="0"/>
        <v>53</v>
      </c>
      <c r="J16" s="38">
        <f t="shared" si="1"/>
        <v>1</v>
      </c>
      <c r="K16" s="38">
        <v>7</v>
      </c>
      <c r="L16" s="38">
        <f>S16*S11+T16*T11</f>
        <v>53</v>
      </c>
      <c r="M16" s="39">
        <f t="shared" si="2"/>
        <v>16</v>
      </c>
      <c r="N16" s="39">
        <v>2</v>
      </c>
      <c r="O16" s="39">
        <f t="shared" si="3"/>
        <v>8</v>
      </c>
      <c r="P16" s="37">
        <f>MIN($S16:T16)</f>
        <v>7</v>
      </c>
      <c r="Q16" s="39"/>
      <c r="R16" s="37">
        <v>2</v>
      </c>
      <c r="S16" s="37">
        <v>7</v>
      </c>
      <c r="T16" s="37">
        <v>9</v>
      </c>
      <c r="U16" s="28">
        <v>8</v>
      </c>
    </row>
    <row r="17" spans="1:21" x14ac:dyDescent="0.2">
      <c r="A17" s="46">
        <v>6</v>
      </c>
      <c r="B17" s="33" t="s">
        <v>55</v>
      </c>
      <c r="C17" s="41" t="s">
        <v>39</v>
      </c>
      <c r="D17" s="34">
        <v>1656705843</v>
      </c>
      <c r="E17" s="35" t="s">
        <v>48</v>
      </c>
      <c r="F17" s="34" t="s">
        <v>54</v>
      </c>
      <c r="G17" s="35" t="s">
        <v>72</v>
      </c>
      <c r="H17" s="1">
        <f>MATCH(D17,Данные!$D:$D,0)</f>
        <v>4</v>
      </c>
      <c r="I17" s="38">
        <f t="shared" si="0"/>
        <v>51</v>
      </c>
      <c r="J17" s="38">
        <f t="shared" si="1"/>
        <v>1</v>
      </c>
      <c r="K17" s="38">
        <v>7</v>
      </c>
      <c r="L17" s="38">
        <f>S17*S11+T17*T11</f>
        <v>51</v>
      </c>
      <c r="M17" s="39">
        <f t="shared" si="2"/>
        <v>15</v>
      </c>
      <c r="N17" s="39">
        <v>2</v>
      </c>
      <c r="O17" s="39">
        <f t="shared" si="3"/>
        <v>7.5</v>
      </c>
      <c r="P17" s="37">
        <f>MIN($S17:T17)</f>
        <v>7</v>
      </c>
      <c r="Q17" s="39"/>
      <c r="R17" s="37">
        <v>2</v>
      </c>
      <c r="S17" s="37">
        <v>7</v>
      </c>
      <c r="T17" s="37">
        <v>8</v>
      </c>
      <c r="U17" s="28">
        <v>5</v>
      </c>
    </row>
    <row r="18" spans="1:21" x14ac:dyDescent="0.2">
      <c r="A18" s="42">
        <v>7</v>
      </c>
      <c r="B18" s="33" t="s">
        <v>56</v>
      </c>
      <c r="C18" s="41" t="s">
        <v>41</v>
      </c>
      <c r="D18" s="34">
        <v>1656705870</v>
      </c>
      <c r="E18" s="35" t="s">
        <v>48</v>
      </c>
      <c r="F18" s="34" t="s">
        <v>54</v>
      </c>
      <c r="G18" s="35" t="s">
        <v>72</v>
      </c>
      <c r="H18" s="1">
        <f>MATCH(D18,Данные!$D:$D,0)</f>
        <v>5</v>
      </c>
      <c r="I18" s="38">
        <f t="shared" si="0"/>
        <v>51</v>
      </c>
      <c r="J18" s="38">
        <f t="shared" si="1"/>
        <v>1</v>
      </c>
      <c r="K18" s="38">
        <v>7</v>
      </c>
      <c r="L18" s="38">
        <f>S18*S11+T18*T11</f>
        <v>51</v>
      </c>
      <c r="M18" s="39">
        <f t="shared" si="2"/>
        <v>15</v>
      </c>
      <c r="N18" s="39">
        <v>2</v>
      </c>
      <c r="O18" s="39">
        <f t="shared" si="3"/>
        <v>7.5</v>
      </c>
      <c r="P18" s="37">
        <f>MIN($S18:T18)</f>
        <v>7</v>
      </c>
      <c r="Q18" s="39"/>
      <c r="R18" s="37">
        <v>2</v>
      </c>
      <c r="S18" s="37">
        <v>7</v>
      </c>
      <c r="T18" s="37">
        <v>8</v>
      </c>
      <c r="U18" s="28">
        <v>6</v>
      </c>
    </row>
    <row r="19" spans="1:21" x14ac:dyDescent="0.2">
      <c r="A19" s="43">
        <v>8</v>
      </c>
      <c r="B19" s="33" t="s">
        <v>57</v>
      </c>
      <c r="C19" s="41" t="s">
        <v>42</v>
      </c>
      <c r="D19" s="34">
        <v>1656705896</v>
      </c>
      <c r="E19" s="35" t="s">
        <v>48</v>
      </c>
      <c r="F19" s="34" t="s">
        <v>54</v>
      </c>
      <c r="G19" s="35" t="s">
        <v>72</v>
      </c>
      <c r="H19" s="1">
        <f>MATCH(D19,Данные!$D:$D,0)</f>
        <v>6</v>
      </c>
      <c r="I19" s="38">
        <f t="shared" si="0"/>
        <v>49</v>
      </c>
      <c r="J19" s="38">
        <f t="shared" si="1"/>
        <v>1</v>
      </c>
      <c r="K19" s="38">
        <v>7</v>
      </c>
      <c r="L19" s="38">
        <f>S19*S11+T19*T11</f>
        <v>49</v>
      </c>
      <c r="M19" s="39">
        <f t="shared" si="2"/>
        <v>14</v>
      </c>
      <c r="N19" s="39">
        <v>2</v>
      </c>
      <c r="O19" s="39">
        <f t="shared" si="3"/>
        <v>7</v>
      </c>
      <c r="P19" s="37">
        <f>MIN($S19:T19)</f>
        <v>7</v>
      </c>
      <c r="Q19" s="39"/>
      <c r="R19" s="37">
        <v>2</v>
      </c>
      <c r="S19" s="37">
        <v>7</v>
      </c>
      <c r="T19" s="37">
        <v>7</v>
      </c>
      <c r="U19" s="28">
        <v>7</v>
      </c>
    </row>
    <row r="20" spans="1:21" x14ac:dyDescent="0.2">
      <c r="A20" s="36">
        <v>9</v>
      </c>
      <c r="B20" s="33" t="s">
        <v>49</v>
      </c>
      <c r="C20" s="41" t="s">
        <v>38</v>
      </c>
      <c r="D20" s="34">
        <v>1656705784</v>
      </c>
      <c r="E20" s="35" t="s">
        <v>48</v>
      </c>
      <c r="F20" s="34" t="s">
        <v>54</v>
      </c>
      <c r="G20" s="35" t="s">
        <v>72</v>
      </c>
      <c r="H20" s="1">
        <f>MATCH(D20,Данные!$D:$D,0)</f>
        <v>3</v>
      </c>
      <c r="I20" s="38">
        <f t="shared" si="0"/>
        <v>48</v>
      </c>
      <c r="J20" s="38">
        <f t="shared" si="1"/>
        <v>1</v>
      </c>
      <c r="K20" s="38">
        <v>7</v>
      </c>
      <c r="L20" s="38">
        <f>S20*S11+T20*T11</f>
        <v>48</v>
      </c>
      <c r="M20" s="39">
        <f t="shared" si="2"/>
        <v>15</v>
      </c>
      <c r="N20" s="39">
        <v>2</v>
      </c>
      <c r="O20" s="39">
        <f t="shared" si="3"/>
        <v>7.5</v>
      </c>
      <c r="P20" s="37">
        <f>MIN($S20:T20)</f>
        <v>6</v>
      </c>
      <c r="Q20" s="39"/>
      <c r="R20" s="37">
        <v>2</v>
      </c>
      <c r="S20" s="37">
        <v>6</v>
      </c>
      <c r="T20" s="37">
        <v>9</v>
      </c>
      <c r="U20" s="28">
        <v>9</v>
      </c>
    </row>
    <row r="21" spans="1:21" x14ac:dyDescent="0.2">
      <c r="A21" s="36">
        <v>10</v>
      </c>
      <c r="B21" s="33" t="s">
        <v>63</v>
      </c>
      <c r="C21" s="41" t="s">
        <v>45</v>
      </c>
      <c r="D21" s="34">
        <v>1760690223</v>
      </c>
      <c r="E21" s="35" t="s">
        <v>48</v>
      </c>
      <c r="F21" s="34" t="s">
        <v>54</v>
      </c>
      <c r="G21" s="35" t="s">
        <v>72</v>
      </c>
      <c r="H21" s="1">
        <f>MATCH(D21,Данные!$D:$D,0)</f>
        <v>12</v>
      </c>
      <c r="I21" s="38">
        <f t="shared" si="0"/>
        <v>37</v>
      </c>
      <c r="J21" s="38">
        <f t="shared" si="1"/>
        <v>1</v>
      </c>
      <c r="K21" s="38">
        <v>7</v>
      </c>
      <c r="L21" s="38">
        <f>S21*S11+T21*T11</f>
        <v>37</v>
      </c>
      <c r="M21" s="39">
        <f t="shared" si="2"/>
        <v>11</v>
      </c>
      <c r="N21" s="39">
        <v>2</v>
      </c>
      <c r="O21" s="39">
        <f t="shared" si="3"/>
        <v>5.5</v>
      </c>
      <c r="P21" s="37">
        <f>MIN($S21:T21)</f>
        <v>5</v>
      </c>
      <c r="Q21" s="39"/>
      <c r="R21" s="37">
        <v>2</v>
      </c>
      <c r="S21" s="37">
        <v>5</v>
      </c>
      <c r="T21" s="37">
        <v>6</v>
      </c>
      <c r="U21" s="28">
        <v>10</v>
      </c>
    </row>
  </sheetData>
  <sortState ref="A12:CA21">
    <sortCondition ref="A12:A21"/>
  </sortState>
  <mergeCells count="24"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  <mergeCell ref="D8:D10"/>
    <mergeCell ref="F8:F10"/>
    <mergeCell ref="U8:U11"/>
    <mergeCell ref="A11:G11"/>
    <mergeCell ref="R8:R11"/>
    <mergeCell ref="L8:L11"/>
    <mergeCell ref="A8:A10"/>
    <mergeCell ref="B8:B10"/>
    <mergeCell ref="C8:C10"/>
    <mergeCell ref="K8:K11"/>
    <mergeCell ref="V8:V11"/>
    <mergeCell ref="S8:T8"/>
    <mergeCell ref="S9:T9"/>
    <mergeCell ref="O2:R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21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1844478274</v>
      </c>
      <c r="B3" s="17">
        <v>6</v>
      </c>
      <c r="C3" s="17" t="s">
        <v>48</v>
      </c>
      <c r="D3" s="17">
        <v>1656705784</v>
      </c>
      <c r="E3" s="7" t="s">
        <v>38</v>
      </c>
      <c r="F3" s="17" t="s">
        <v>49</v>
      </c>
      <c r="G3" s="7" t="s">
        <v>50</v>
      </c>
      <c r="H3" s="17">
        <v>5</v>
      </c>
      <c r="I3" s="17" t="s">
        <v>51</v>
      </c>
      <c r="J3" s="17" t="s">
        <v>52</v>
      </c>
      <c r="L3" s="17">
        <v>30</v>
      </c>
      <c r="M3" s="17">
        <v>5</v>
      </c>
      <c r="N3" s="17">
        <v>1</v>
      </c>
      <c r="O3" s="17">
        <v>0</v>
      </c>
      <c r="P3">
        <v>1771735472</v>
      </c>
      <c r="Q3">
        <v>2098</v>
      </c>
      <c r="S3" t="s">
        <v>53</v>
      </c>
      <c r="T3" t="s">
        <v>54</v>
      </c>
      <c r="U3">
        <f>MATCH(D3,Отчет!$D:$D,0)</f>
        <v>20</v>
      </c>
    </row>
    <row r="4" spans="1:21" x14ac:dyDescent="0.2">
      <c r="A4" s="17">
        <v>1844478300</v>
      </c>
      <c r="B4" s="17">
        <v>7</v>
      </c>
      <c r="C4" s="17" t="s">
        <v>48</v>
      </c>
      <c r="D4" s="17">
        <v>1656705843</v>
      </c>
      <c r="E4" s="7" t="s">
        <v>39</v>
      </c>
      <c r="F4" s="17" t="s">
        <v>55</v>
      </c>
      <c r="G4" s="7" t="s">
        <v>50</v>
      </c>
      <c r="H4" s="17">
        <v>5</v>
      </c>
      <c r="I4" s="17" t="s">
        <v>51</v>
      </c>
      <c r="J4" s="17" t="s">
        <v>52</v>
      </c>
      <c r="L4" s="17">
        <v>35</v>
      </c>
      <c r="M4" s="17">
        <v>5</v>
      </c>
      <c r="N4" s="17">
        <v>1</v>
      </c>
      <c r="O4" s="17">
        <v>0</v>
      </c>
      <c r="P4">
        <v>1771735472</v>
      </c>
      <c r="Q4">
        <v>2098</v>
      </c>
      <c r="S4" t="s">
        <v>53</v>
      </c>
      <c r="T4" t="s">
        <v>54</v>
      </c>
      <c r="U4">
        <f>MATCH(D4,Отчет!$D:$D,0)</f>
        <v>17</v>
      </c>
    </row>
    <row r="5" spans="1:21" x14ac:dyDescent="0.2">
      <c r="A5" s="17">
        <v>1844478351</v>
      </c>
      <c r="B5" s="17">
        <v>7</v>
      </c>
      <c r="C5" s="17" t="s">
        <v>48</v>
      </c>
      <c r="D5" s="17">
        <v>1656705870</v>
      </c>
      <c r="E5" s="7" t="s">
        <v>41</v>
      </c>
      <c r="F5" s="17" t="s">
        <v>56</v>
      </c>
      <c r="G5" s="7" t="s">
        <v>50</v>
      </c>
      <c r="H5" s="17">
        <v>5</v>
      </c>
      <c r="I5" s="17" t="s">
        <v>51</v>
      </c>
      <c r="J5" s="17" t="s">
        <v>52</v>
      </c>
      <c r="L5" s="17">
        <v>35</v>
      </c>
      <c r="M5" s="17">
        <v>5</v>
      </c>
      <c r="N5" s="17">
        <v>1</v>
      </c>
      <c r="O5" s="17">
        <v>0</v>
      </c>
      <c r="P5">
        <v>1771735472</v>
      </c>
      <c r="Q5">
        <v>2098</v>
      </c>
      <c r="S5" t="s">
        <v>53</v>
      </c>
      <c r="T5" t="s">
        <v>54</v>
      </c>
      <c r="U5">
        <f>MATCH(D5,Отчет!$D:$D,0)</f>
        <v>18</v>
      </c>
    </row>
    <row r="6" spans="1:21" x14ac:dyDescent="0.2">
      <c r="A6" s="17">
        <v>1844478381</v>
      </c>
      <c r="B6" s="17">
        <v>7</v>
      </c>
      <c r="C6" s="17" t="s">
        <v>48</v>
      </c>
      <c r="D6" s="17">
        <v>1656705896</v>
      </c>
      <c r="E6" s="7" t="s">
        <v>42</v>
      </c>
      <c r="F6" s="17" t="s">
        <v>57</v>
      </c>
      <c r="G6" s="7" t="s">
        <v>50</v>
      </c>
      <c r="H6" s="17">
        <v>5</v>
      </c>
      <c r="I6" s="17" t="s">
        <v>51</v>
      </c>
      <c r="J6" s="17" t="s">
        <v>52</v>
      </c>
      <c r="L6" s="17">
        <v>35</v>
      </c>
      <c r="M6" s="17">
        <v>5</v>
      </c>
      <c r="N6" s="17">
        <v>1</v>
      </c>
      <c r="O6" s="17">
        <v>0</v>
      </c>
      <c r="P6">
        <v>1771735472</v>
      </c>
      <c r="Q6">
        <v>2098</v>
      </c>
      <c r="S6" t="s">
        <v>53</v>
      </c>
      <c r="T6" t="s">
        <v>54</v>
      </c>
      <c r="U6">
        <f>MATCH(D6,Отчет!$D:$D,0)</f>
        <v>19</v>
      </c>
    </row>
    <row r="7" spans="1:21" x14ac:dyDescent="0.2">
      <c r="A7" s="17">
        <v>1844478403</v>
      </c>
      <c r="B7" s="17">
        <v>8</v>
      </c>
      <c r="C7" s="17" t="s">
        <v>48</v>
      </c>
      <c r="D7" s="17">
        <v>1656705921</v>
      </c>
      <c r="E7" s="7" t="s">
        <v>43</v>
      </c>
      <c r="F7" s="17" t="s">
        <v>58</v>
      </c>
      <c r="G7" s="7" t="s">
        <v>50</v>
      </c>
      <c r="H7" s="17">
        <v>5</v>
      </c>
      <c r="I7" s="17" t="s">
        <v>51</v>
      </c>
      <c r="J7" s="17" t="s">
        <v>52</v>
      </c>
      <c r="L7" s="17">
        <v>40</v>
      </c>
      <c r="M7" s="17">
        <v>5</v>
      </c>
      <c r="N7" s="17">
        <v>1</v>
      </c>
      <c r="O7" s="17">
        <v>0</v>
      </c>
      <c r="P7">
        <v>1771735472</v>
      </c>
      <c r="Q7">
        <v>2098</v>
      </c>
      <c r="S7" t="s">
        <v>53</v>
      </c>
      <c r="T7" t="s">
        <v>54</v>
      </c>
      <c r="U7">
        <f>MATCH(D7,Отчет!$D:$D,0)</f>
        <v>12</v>
      </c>
    </row>
    <row r="8" spans="1:21" x14ac:dyDescent="0.2">
      <c r="A8" s="17">
        <v>1844478487</v>
      </c>
      <c r="B8" s="17">
        <v>7</v>
      </c>
      <c r="C8" s="17" t="s">
        <v>48</v>
      </c>
      <c r="D8" s="17">
        <v>1656706002</v>
      </c>
      <c r="E8" s="7" t="s">
        <v>46</v>
      </c>
      <c r="F8" s="17" t="s">
        <v>59</v>
      </c>
      <c r="G8" s="7" t="s">
        <v>50</v>
      </c>
      <c r="H8" s="17">
        <v>5</v>
      </c>
      <c r="I8" s="17" t="s">
        <v>51</v>
      </c>
      <c r="J8" s="17" t="s">
        <v>52</v>
      </c>
      <c r="L8" s="17">
        <v>35</v>
      </c>
      <c r="M8" s="17">
        <v>5</v>
      </c>
      <c r="N8" s="17">
        <v>1</v>
      </c>
      <c r="O8" s="17">
        <v>0</v>
      </c>
      <c r="P8">
        <v>1771735472</v>
      </c>
      <c r="Q8">
        <v>2098</v>
      </c>
      <c r="S8" t="s">
        <v>53</v>
      </c>
      <c r="T8" t="s">
        <v>54</v>
      </c>
      <c r="U8">
        <f>MATCH(D8,Отчет!$D:$D,0)</f>
        <v>16</v>
      </c>
    </row>
    <row r="9" spans="1:21" x14ac:dyDescent="0.2">
      <c r="A9" s="17">
        <v>1844478510</v>
      </c>
      <c r="B9" s="17">
        <v>8</v>
      </c>
      <c r="C9" s="17" t="s">
        <v>48</v>
      </c>
      <c r="D9" s="17">
        <v>1656706032</v>
      </c>
      <c r="E9" s="7" t="s">
        <v>47</v>
      </c>
      <c r="F9" s="17" t="s">
        <v>60</v>
      </c>
      <c r="G9" s="7" t="s">
        <v>50</v>
      </c>
      <c r="H9" s="17">
        <v>5</v>
      </c>
      <c r="I9" s="17" t="s">
        <v>51</v>
      </c>
      <c r="J9" s="17" t="s">
        <v>52</v>
      </c>
      <c r="L9" s="17">
        <v>40</v>
      </c>
      <c r="M9" s="17">
        <v>5</v>
      </c>
      <c r="N9" s="17">
        <v>1</v>
      </c>
      <c r="O9" s="17">
        <v>0</v>
      </c>
      <c r="P9">
        <v>1771735472</v>
      </c>
      <c r="Q9">
        <v>2098</v>
      </c>
      <c r="S9" t="s">
        <v>53</v>
      </c>
      <c r="T9" t="s">
        <v>54</v>
      </c>
      <c r="U9">
        <f>MATCH(D9,Отчет!$D:$D,0)</f>
        <v>14</v>
      </c>
    </row>
    <row r="10" spans="1:21" x14ac:dyDescent="0.2">
      <c r="A10" s="17">
        <v>1844478326</v>
      </c>
      <c r="B10" s="17">
        <v>8</v>
      </c>
      <c r="C10" s="17" t="s">
        <v>48</v>
      </c>
      <c r="D10" s="17">
        <v>1656706059</v>
      </c>
      <c r="E10" s="7" t="s">
        <v>40</v>
      </c>
      <c r="F10" s="17" t="s">
        <v>61</v>
      </c>
      <c r="G10" s="7" t="s">
        <v>50</v>
      </c>
      <c r="H10" s="17">
        <v>5</v>
      </c>
      <c r="I10" s="17" t="s">
        <v>51</v>
      </c>
      <c r="J10" s="17" t="s">
        <v>52</v>
      </c>
      <c r="L10" s="17">
        <v>40</v>
      </c>
      <c r="M10" s="17">
        <v>5</v>
      </c>
      <c r="N10" s="17">
        <v>1</v>
      </c>
      <c r="O10" s="17">
        <v>0</v>
      </c>
      <c r="P10">
        <v>1771735472</v>
      </c>
      <c r="Q10">
        <v>2098</v>
      </c>
      <c r="S10" t="s">
        <v>53</v>
      </c>
      <c r="T10" t="s">
        <v>54</v>
      </c>
      <c r="U10">
        <f>MATCH(D10,Отчет!$D:$D,0)</f>
        <v>15</v>
      </c>
    </row>
    <row r="11" spans="1:21" x14ac:dyDescent="0.2">
      <c r="A11" s="17">
        <v>1844478446</v>
      </c>
      <c r="B11" s="17">
        <v>8</v>
      </c>
      <c r="C11" s="17" t="s">
        <v>48</v>
      </c>
      <c r="D11" s="17">
        <v>1656789841</v>
      </c>
      <c r="E11" s="7" t="s">
        <v>44</v>
      </c>
      <c r="F11" s="17" t="s">
        <v>62</v>
      </c>
      <c r="G11" s="7" t="s">
        <v>50</v>
      </c>
      <c r="H11" s="17">
        <v>5</v>
      </c>
      <c r="I11" s="17" t="s">
        <v>51</v>
      </c>
      <c r="J11" s="17" t="s">
        <v>52</v>
      </c>
      <c r="L11" s="17">
        <v>40</v>
      </c>
      <c r="M11" s="17">
        <v>5</v>
      </c>
      <c r="N11" s="17">
        <v>1</v>
      </c>
      <c r="O11" s="17">
        <v>0</v>
      </c>
      <c r="P11">
        <v>1771735472</v>
      </c>
      <c r="Q11">
        <v>2098</v>
      </c>
      <c r="S11" t="s">
        <v>53</v>
      </c>
      <c r="T11" t="s">
        <v>54</v>
      </c>
      <c r="U11">
        <f>MATCH(D11,Отчет!$D:$D,0)</f>
        <v>13</v>
      </c>
    </row>
    <row r="12" spans="1:21" x14ac:dyDescent="0.2">
      <c r="A12" s="17">
        <v>1844478466</v>
      </c>
      <c r="B12" s="17">
        <v>5</v>
      </c>
      <c r="C12" s="17" t="s">
        <v>48</v>
      </c>
      <c r="D12" s="17">
        <v>1760690223</v>
      </c>
      <c r="E12" s="7" t="s">
        <v>45</v>
      </c>
      <c r="F12" s="17" t="s">
        <v>63</v>
      </c>
      <c r="G12" s="7" t="s">
        <v>50</v>
      </c>
      <c r="H12" s="17">
        <v>5</v>
      </c>
      <c r="I12" s="17" t="s">
        <v>51</v>
      </c>
      <c r="J12" s="17" t="s">
        <v>52</v>
      </c>
      <c r="L12" s="17">
        <v>25</v>
      </c>
      <c r="M12" s="17">
        <v>5</v>
      </c>
      <c r="N12" s="17">
        <v>1</v>
      </c>
      <c r="O12" s="17">
        <v>0</v>
      </c>
      <c r="P12">
        <v>1771735472</v>
      </c>
      <c r="Q12">
        <v>2098</v>
      </c>
      <c r="S12" t="s">
        <v>53</v>
      </c>
      <c r="T12" t="s">
        <v>54</v>
      </c>
      <c r="U12">
        <f>MATCH(D12,Отчет!$D:$D,0)</f>
        <v>21</v>
      </c>
    </row>
    <row r="13" spans="1:21" x14ac:dyDescent="0.2">
      <c r="A13" s="17">
        <v>1844478474</v>
      </c>
      <c r="C13" s="17" t="s">
        <v>48</v>
      </c>
      <c r="D13" s="17">
        <v>1760690223</v>
      </c>
      <c r="E13" s="7" t="s">
        <v>45</v>
      </c>
      <c r="F13" s="17" t="s">
        <v>63</v>
      </c>
      <c r="G13" s="7" t="s">
        <v>64</v>
      </c>
      <c r="H13" s="17">
        <v>2</v>
      </c>
      <c r="I13" s="17" t="s">
        <v>51</v>
      </c>
      <c r="J13" s="17" t="s">
        <v>52</v>
      </c>
      <c r="L13" s="17">
        <v>0</v>
      </c>
      <c r="M13" s="17">
        <v>2</v>
      </c>
      <c r="O13" s="17">
        <v>0</v>
      </c>
      <c r="P13">
        <v>1771735472</v>
      </c>
      <c r="Q13">
        <v>2098</v>
      </c>
      <c r="S13" t="s">
        <v>53</v>
      </c>
      <c r="T13" t="s">
        <v>54</v>
      </c>
      <c r="U13">
        <f>MATCH(D13,Отчет!$D:$D,0)</f>
        <v>21</v>
      </c>
    </row>
    <row r="14" spans="1:21" x14ac:dyDescent="0.2">
      <c r="A14" s="17">
        <v>1844478412</v>
      </c>
      <c r="C14" s="17" t="s">
        <v>48</v>
      </c>
      <c r="D14" s="17">
        <v>1656705921</v>
      </c>
      <c r="E14" s="7" t="s">
        <v>43</v>
      </c>
      <c r="F14" s="17" t="s">
        <v>58</v>
      </c>
      <c r="G14" s="7" t="s">
        <v>64</v>
      </c>
      <c r="H14" s="17">
        <v>2</v>
      </c>
      <c r="I14" s="17" t="s">
        <v>51</v>
      </c>
      <c r="J14" s="17" t="s">
        <v>52</v>
      </c>
      <c r="L14" s="17">
        <v>0</v>
      </c>
      <c r="M14" s="17">
        <v>2</v>
      </c>
      <c r="O14" s="17">
        <v>0</v>
      </c>
      <c r="P14">
        <v>1771735472</v>
      </c>
      <c r="Q14">
        <v>2098</v>
      </c>
      <c r="S14" t="s">
        <v>53</v>
      </c>
      <c r="T14" t="s">
        <v>54</v>
      </c>
      <c r="U14">
        <f>MATCH(D14,Отчет!$D:$D,0)</f>
        <v>12</v>
      </c>
    </row>
    <row r="15" spans="1:21" x14ac:dyDescent="0.2">
      <c r="A15" s="17">
        <v>1844478390</v>
      </c>
      <c r="C15" s="17" t="s">
        <v>48</v>
      </c>
      <c r="D15" s="17">
        <v>1656705896</v>
      </c>
      <c r="E15" s="7" t="s">
        <v>42</v>
      </c>
      <c r="F15" s="17" t="s">
        <v>57</v>
      </c>
      <c r="G15" s="7" t="s">
        <v>64</v>
      </c>
      <c r="H15" s="17">
        <v>2</v>
      </c>
      <c r="I15" s="17" t="s">
        <v>51</v>
      </c>
      <c r="J15" s="17" t="s">
        <v>52</v>
      </c>
      <c r="L15" s="17">
        <v>0</v>
      </c>
      <c r="M15" s="17">
        <v>2</v>
      </c>
      <c r="O15" s="17">
        <v>0</v>
      </c>
      <c r="P15">
        <v>1771735472</v>
      </c>
      <c r="Q15">
        <v>2098</v>
      </c>
      <c r="S15" t="s">
        <v>53</v>
      </c>
      <c r="T15" t="s">
        <v>54</v>
      </c>
      <c r="U15">
        <f>MATCH(D15,Отчет!$D:$D,0)</f>
        <v>19</v>
      </c>
    </row>
    <row r="16" spans="1:21" x14ac:dyDescent="0.2">
      <c r="A16" s="17">
        <v>1844478522</v>
      </c>
      <c r="C16" s="17" t="s">
        <v>48</v>
      </c>
      <c r="D16" s="17">
        <v>1656706032</v>
      </c>
      <c r="E16" s="7" t="s">
        <v>47</v>
      </c>
      <c r="F16" s="17" t="s">
        <v>60</v>
      </c>
      <c r="G16" s="7" t="s">
        <v>64</v>
      </c>
      <c r="H16" s="17">
        <v>2</v>
      </c>
      <c r="I16" s="17" t="s">
        <v>51</v>
      </c>
      <c r="J16" s="17" t="s">
        <v>52</v>
      </c>
      <c r="L16" s="17">
        <v>0</v>
      </c>
      <c r="M16" s="17">
        <v>2</v>
      </c>
      <c r="O16" s="17">
        <v>0</v>
      </c>
      <c r="P16">
        <v>1771735472</v>
      </c>
      <c r="Q16">
        <v>2098</v>
      </c>
      <c r="S16" t="s">
        <v>53</v>
      </c>
      <c r="T16" t="s">
        <v>54</v>
      </c>
      <c r="U16">
        <f>MATCH(D16,Отчет!$D:$D,0)</f>
        <v>14</v>
      </c>
    </row>
    <row r="17" spans="1:21" x14ac:dyDescent="0.2">
      <c r="A17" s="17">
        <v>1844478361</v>
      </c>
      <c r="C17" s="17" t="s">
        <v>48</v>
      </c>
      <c r="D17" s="17">
        <v>1656705870</v>
      </c>
      <c r="E17" s="7" t="s">
        <v>41</v>
      </c>
      <c r="F17" s="17" t="s">
        <v>56</v>
      </c>
      <c r="G17" s="7" t="s">
        <v>64</v>
      </c>
      <c r="H17" s="17">
        <v>2</v>
      </c>
      <c r="I17" s="17" t="s">
        <v>51</v>
      </c>
      <c r="J17" s="17" t="s">
        <v>52</v>
      </c>
      <c r="L17" s="17">
        <v>0</v>
      </c>
      <c r="M17" s="17">
        <v>2</v>
      </c>
      <c r="O17" s="17">
        <v>0</v>
      </c>
      <c r="P17">
        <v>1771735472</v>
      </c>
      <c r="Q17">
        <v>2098</v>
      </c>
      <c r="S17" t="s">
        <v>53</v>
      </c>
      <c r="T17" t="s">
        <v>54</v>
      </c>
      <c r="U17">
        <f>MATCH(D17,Отчет!$D:$D,0)</f>
        <v>18</v>
      </c>
    </row>
    <row r="18" spans="1:21" x14ac:dyDescent="0.2">
      <c r="A18" s="17">
        <v>1844478336</v>
      </c>
      <c r="C18" s="17" t="s">
        <v>48</v>
      </c>
      <c r="D18" s="17">
        <v>1656706059</v>
      </c>
      <c r="E18" s="7" t="s">
        <v>40</v>
      </c>
      <c r="F18" s="17" t="s">
        <v>61</v>
      </c>
      <c r="G18" s="7" t="s">
        <v>64</v>
      </c>
      <c r="H18" s="17">
        <v>2</v>
      </c>
      <c r="I18" s="17" t="s">
        <v>51</v>
      </c>
      <c r="J18" s="17" t="s">
        <v>52</v>
      </c>
      <c r="L18" s="17">
        <v>0</v>
      </c>
      <c r="M18" s="17">
        <v>2</v>
      </c>
      <c r="O18" s="17">
        <v>0</v>
      </c>
      <c r="P18">
        <v>1771735472</v>
      </c>
      <c r="Q18">
        <v>2098</v>
      </c>
      <c r="S18" t="s">
        <v>53</v>
      </c>
      <c r="T18" t="s">
        <v>54</v>
      </c>
      <c r="U18">
        <f>MATCH(D18,Отчет!$D:$D,0)</f>
        <v>15</v>
      </c>
    </row>
    <row r="19" spans="1:21" x14ac:dyDescent="0.2">
      <c r="A19" s="17">
        <v>1844478454</v>
      </c>
      <c r="C19" s="17" t="s">
        <v>48</v>
      </c>
      <c r="D19" s="17">
        <v>1656789841</v>
      </c>
      <c r="E19" s="7" t="s">
        <v>44</v>
      </c>
      <c r="F19" s="17" t="s">
        <v>62</v>
      </c>
      <c r="G19" s="7" t="s">
        <v>64</v>
      </c>
      <c r="H19" s="17">
        <v>2</v>
      </c>
      <c r="I19" s="17" t="s">
        <v>51</v>
      </c>
      <c r="J19" s="17" t="s">
        <v>52</v>
      </c>
      <c r="L19" s="17">
        <v>0</v>
      </c>
      <c r="M19" s="17">
        <v>2</v>
      </c>
      <c r="O19" s="17">
        <v>0</v>
      </c>
      <c r="P19">
        <v>1771735472</v>
      </c>
      <c r="Q19">
        <v>2098</v>
      </c>
      <c r="S19" t="s">
        <v>53</v>
      </c>
      <c r="T19" t="s">
        <v>54</v>
      </c>
      <c r="U19">
        <f>MATCH(D19,Отчет!$D:$D,0)</f>
        <v>13</v>
      </c>
    </row>
    <row r="20" spans="1:21" x14ac:dyDescent="0.2">
      <c r="A20" s="17">
        <v>1844478312</v>
      </c>
      <c r="C20" s="17" t="s">
        <v>48</v>
      </c>
      <c r="D20" s="17">
        <v>1656705843</v>
      </c>
      <c r="E20" s="7" t="s">
        <v>39</v>
      </c>
      <c r="F20" s="17" t="s">
        <v>55</v>
      </c>
      <c r="G20" s="7" t="s">
        <v>64</v>
      </c>
      <c r="H20" s="17">
        <v>2</v>
      </c>
      <c r="I20" s="17" t="s">
        <v>51</v>
      </c>
      <c r="J20" s="17" t="s">
        <v>52</v>
      </c>
      <c r="L20" s="17">
        <v>0</v>
      </c>
      <c r="M20" s="17">
        <v>2</v>
      </c>
      <c r="O20" s="17">
        <v>0</v>
      </c>
      <c r="P20">
        <v>1771735472</v>
      </c>
      <c r="Q20">
        <v>2098</v>
      </c>
      <c r="S20" t="s">
        <v>53</v>
      </c>
      <c r="T20" t="s">
        <v>54</v>
      </c>
      <c r="U20">
        <f>MATCH(D20,Отчет!$D:$D,0)</f>
        <v>17</v>
      </c>
    </row>
    <row r="21" spans="1:21" x14ac:dyDescent="0.2">
      <c r="A21" s="17">
        <v>1844478285</v>
      </c>
      <c r="C21" s="17" t="s">
        <v>48</v>
      </c>
      <c r="D21" s="17">
        <v>1656705784</v>
      </c>
      <c r="E21" s="7" t="s">
        <v>38</v>
      </c>
      <c r="F21" s="17" t="s">
        <v>49</v>
      </c>
      <c r="G21" s="7" t="s">
        <v>64</v>
      </c>
      <c r="H21" s="17">
        <v>2</v>
      </c>
      <c r="I21" s="17" t="s">
        <v>51</v>
      </c>
      <c r="J21" s="17" t="s">
        <v>52</v>
      </c>
      <c r="L21" s="17">
        <v>0</v>
      </c>
      <c r="M21" s="17">
        <v>2</v>
      </c>
      <c r="O21" s="17">
        <v>0</v>
      </c>
      <c r="P21">
        <v>1771735472</v>
      </c>
      <c r="Q21">
        <v>2098</v>
      </c>
      <c r="S21" t="s">
        <v>53</v>
      </c>
      <c r="T21" t="s">
        <v>54</v>
      </c>
      <c r="U21">
        <f>MATCH(D21,Отчет!$D:$D,0)</f>
        <v>20</v>
      </c>
    </row>
    <row r="22" spans="1:21" x14ac:dyDescent="0.2">
      <c r="A22" s="17">
        <v>1844478497</v>
      </c>
      <c r="C22" s="17" t="s">
        <v>48</v>
      </c>
      <c r="D22" s="17">
        <v>1656706002</v>
      </c>
      <c r="E22" s="7" t="s">
        <v>46</v>
      </c>
      <c r="F22" s="17" t="s">
        <v>59</v>
      </c>
      <c r="G22" s="7" t="s">
        <v>64</v>
      </c>
      <c r="H22" s="17">
        <v>2</v>
      </c>
      <c r="I22" s="17" t="s">
        <v>51</v>
      </c>
      <c r="J22" s="17" t="s">
        <v>52</v>
      </c>
      <c r="L22" s="17">
        <v>0</v>
      </c>
      <c r="M22" s="17">
        <v>2</v>
      </c>
      <c r="O22" s="17">
        <v>0</v>
      </c>
      <c r="P22">
        <v>1771735472</v>
      </c>
      <c r="Q22">
        <v>2098</v>
      </c>
      <c r="S22" t="s">
        <v>53</v>
      </c>
      <c r="T22" t="s">
        <v>54</v>
      </c>
      <c r="U22">
        <f>MATCH(D22,Отчет!$D:$D,0)</f>
        <v>16</v>
      </c>
    </row>
    <row r="23" spans="1:21" x14ac:dyDescent="0.2">
      <c r="A23" s="17">
        <v>1866087187</v>
      </c>
      <c r="C23" s="17" t="s">
        <v>48</v>
      </c>
      <c r="D23" s="17">
        <v>1760690223</v>
      </c>
      <c r="E23" s="7" t="s">
        <v>45</v>
      </c>
      <c r="F23" s="17" t="s">
        <v>63</v>
      </c>
      <c r="G23" s="7" t="s">
        <v>65</v>
      </c>
      <c r="H23" s="17">
        <v>3</v>
      </c>
      <c r="I23" s="17" t="s">
        <v>51</v>
      </c>
      <c r="J23" s="17" t="s">
        <v>66</v>
      </c>
      <c r="L23" s="17">
        <v>0</v>
      </c>
      <c r="M23" s="17">
        <v>3</v>
      </c>
      <c r="O23" s="17">
        <v>0</v>
      </c>
      <c r="P23">
        <v>1771735472</v>
      </c>
      <c r="Q23">
        <v>2098</v>
      </c>
      <c r="S23" t="s">
        <v>67</v>
      </c>
      <c r="T23" t="s">
        <v>54</v>
      </c>
      <c r="U23">
        <f>MATCH(D23,Отчет!$D:$D,0)</f>
        <v>21</v>
      </c>
    </row>
    <row r="24" spans="1:21" x14ac:dyDescent="0.2">
      <c r="A24" s="17">
        <v>1866087162</v>
      </c>
      <c r="C24" s="17" t="s">
        <v>48</v>
      </c>
      <c r="D24" s="17">
        <v>1656706059</v>
      </c>
      <c r="E24" s="7" t="s">
        <v>40</v>
      </c>
      <c r="F24" s="17" t="s">
        <v>61</v>
      </c>
      <c r="G24" s="7" t="s">
        <v>65</v>
      </c>
      <c r="H24" s="17">
        <v>3</v>
      </c>
      <c r="I24" s="17" t="s">
        <v>51</v>
      </c>
      <c r="J24" s="17" t="s">
        <v>66</v>
      </c>
      <c r="L24" s="17">
        <v>0</v>
      </c>
      <c r="M24" s="17">
        <v>3</v>
      </c>
      <c r="O24" s="17">
        <v>0</v>
      </c>
      <c r="P24">
        <v>1771735472</v>
      </c>
      <c r="Q24">
        <v>2098</v>
      </c>
      <c r="S24" t="s">
        <v>67</v>
      </c>
      <c r="T24" t="s">
        <v>54</v>
      </c>
      <c r="U24">
        <f>MATCH(D24,Отчет!$D:$D,0)</f>
        <v>15</v>
      </c>
    </row>
    <row r="25" spans="1:21" x14ac:dyDescent="0.2">
      <c r="A25" s="17">
        <v>1866087195</v>
      </c>
      <c r="C25" s="17" t="s">
        <v>48</v>
      </c>
      <c r="D25" s="17">
        <v>1656706032</v>
      </c>
      <c r="E25" s="7" t="s">
        <v>47</v>
      </c>
      <c r="F25" s="17" t="s">
        <v>60</v>
      </c>
      <c r="G25" s="7" t="s">
        <v>65</v>
      </c>
      <c r="H25" s="17">
        <v>3</v>
      </c>
      <c r="I25" s="17" t="s">
        <v>51</v>
      </c>
      <c r="J25" s="17" t="s">
        <v>66</v>
      </c>
      <c r="L25" s="17">
        <v>0</v>
      </c>
      <c r="M25" s="17">
        <v>3</v>
      </c>
      <c r="O25" s="17">
        <v>0</v>
      </c>
      <c r="P25">
        <v>1771735472</v>
      </c>
      <c r="Q25">
        <v>2098</v>
      </c>
      <c r="S25" t="s">
        <v>67</v>
      </c>
      <c r="T25" t="s">
        <v>54</v>
      </c>
      <c r="U25">
        <f>MATCH(D25,Отчет!$D:$D,0)</f>
        <v>14</v>
      </c>
    </row>
    <row r="26" spans="1:21" x14ac:dyDescent="0.2">
      <c r="A26" s="17">
        <v>1866087156</v>
      </c>
      <c r="C26" s="17" t="s">
        <v>48</v>
      </c>
      <c r="D26" s="17">
        <v>1656705843</v>
      </c>
      <c r="E26" s="7" t="s">
        <v>39</v>
      </c>
      <c r="F26" s="17" t="s">
        <v>55</v>
      </c>
      <c r="G26" s="7" t="s">
        <v>65</v>
      </c>
      <c r="H26" s="17">
        <v>3</v>
      </c>
      <c r="I26" s="17" t="s">
        <v>51</v>
      </c>
      <c r="J26" s="17" t="s">
        <v>66</v>
      </c>
      <c r="L26" s="17">
        <v>0</v>
      </c>
      <c r="M26" s="17">
        <v>3</v>
      </c>
      <c r="O26" s="17">
        <v>0</v>
      </c>
      <c r="P26">
        <v>1771735472</v>
      </c>
      <c r="Q26">
        <v>2098</v>
      </c>
      <c r="S26" t="s">
        <v>67</v>
      </c>
      <c r="T26" t="s">
        <v>54</v>
      </c>
      <c r="U26">
        <f>MATCH(D26,Отчет!$D:$D,0)</f>
        <v>17</v>
      </c>
    </row>
    <row r="27" spans="1:21" x14ac:dyDescent="0.2">
      <c r="A27" s="17">
        <v>1866087170</v>
      </c>
      <c r="C27" s="17" t="s">
        <v>48</v>
      </c>
      <c r="D27" s="17">
        <v>1656705896</v>
      </c>
      <c r="E27" s="7" t="s">
        <v>42</v>
      </c>
      <c r="F27" s="17" t="s">
        <v>57</v>
      </c>
      <c r="G27" s="7" t="s">
        <v>65</v>
      </c>
      <c r="H27" s="17">
        <v>3</v>
      </c>
      <c r="I27" s="17" t="s">
        <v>51</v>
      </c>
      <c r="J27" s="17" t="s">
        <v>66</v>
      </c>
      <c r="L27" s="17">
        <v>0</v>
      </c>
      <c r="M27" s="17">
        <v>3</v>
      </c>
      <c r="O27" s="17">
        <v>0</v>
      </c>
      <c r="P27">
        <v>1771735472</v>
      </c>
      <c r="Q27">
        <v>2098</v>
      </c>
      <c r="S27" t="s">
        <v>67</v>
      </c>
      <c r="T27" t="s">
        <v>54</v>
      </c>
      <c r="U27">
        <f>MATCH(D27,Отчет!$D:$D,0)</f>
        <v>19</v>
      </c>
    </row>
    <row r="28" spans="1:21" x14ac:dyDescent="0.2">
      <c r="A28" s="17">
        <v>1866087191</v>
      </c>
      <c r="C28" s="17" t="s">
        <v>48</v>
      </c>
      <c r="D28" s="17">
        <v>1656706002</v>
      </c>
      <c r="E28" s="7" t="s">
        <v>46</v>
      </c>
      <c r="F28" s="17" t="s">
        <v>59</v>
      </c>
      <c r="G28" s="7" t="s">
        <v>65</v>
      </c>
      <c r="H28" s="17">
        <v>3</v>
      </c>
      <c r="I28" s="17" t="s">
        <v>51</v>
      </c>
      <c r="J28" s="17" t="s">
        <v>66</v>
      </c>
      <c r="L28" s="17">
        <v>0</v>
      </c>
      <c r="M28" s="17">
        <v>3</v>
      </c>
      <c r="O28" s="17">
        <v>0</v>
      </c>
      <c r="P28">
        <v>1771735472</v>
      </c>
      <c r="Q28">
        <v>2098</v>
      </c>
      <c r="S28" t="s">
        <v>67</v>
      </c>
      <c r="T28" t="s">
        <v>54</v>
      </c>
      <c r="U28">
        <f>MATCH(D28,Отчет!$D:$D,0)</f>
        <v>16</v>
      </c>
    </row>
    <row r="29" spans="1:21" x14ac:dyDescent="0.2">
      <c r="A29" s="17">
        <v>1866087183</v>
      </c>
      <c r="C29" s="17" t="s">
        <v>48</v>
      </c>
      <c r="D29" s="17">
        <v>1656789841</v>
      </c>
      <c r="E29" s="7" t="s">
        <v>44</v>
      </c>
      <c r="F29" s="17" t="s">
        <v>62</v>
      </c>
      <c r="G29" s="7" t="s">
        <v>65</v>
      </c>
      <c r="H29" s="17">
        <v>3</v>
      </c>
      <c r="I29" s="17" t="s">
        <v>51</v>
      </c>
      <c r="J29" s="17" t="s">
        <v>66</v>
      </c>
      <c r="L29" s="17">
        <v>0</v>
      </c>
      <c r="M29" s="17">
        <v>3</v>
      </c>
      <c r="O29" s="17">
        <v>0</v>
      </c>
      <c r="P29">
        <v>1771735472</v>
      </c>
      <c r="Q29">
        <v>2098</v>
      </c>
      <c r="S29" t="s">
        <v>67</v>
      </c>
      <c r="T29" t="s">
        <v>54</v>
      </c>
      <c r="U29">
        <f>MATCH(D29,Отчет!$D:$D,0)</f>
        <v>13</v>
      </c>
    </row>
    <row r="30" spans="1:21" x14ac:dyDescent="0.2">
      <c r="A30" s="17">
        <v>1866087151</v>
      </c>
      <c r="C30" s="17" t="s">
        <v>48</v>
      </c>
      <c r="D30" s="17">
        <v>1656705784</v>
      </c>
      <c r="E30" s="7" t="s">
        <v>38</v>
      </c>
      <c r="F30" s="17" t="s">
        <v>49</v>
      </c>
      <c r="G30" s="7" t="s">
        <v>65</v>
      </c>
      <c r="H30" s="17">
        <v>3</v>
      </c>
      <c r="I30" s="17" t="s">
        <v>51</v>
      </c>
      <c r="J30" s="17" t="s">
        <v>66</v>
      </c>
      <c r="L30" s="17">
        <v>0</v>
      </c>
      <c r="M30" s="17">
        <v>3</v>
      </c>
      <c r="O30" s="17">
        <v>0</v>
      </c>
      <c r="P30">
        <v>1771735472</v>
      </c>
      <c r="Q30">
        <v>2098</v>
      </c>
      <c r="S30" t="s">
        <v>67</v>
      </c>
      <c r="T30" t="s">
        <v>54</v>
      </c>
      <c r="U30">
        <f>MATCH(D30,Отчет!$D:$D,0)</f>
        <v>20</v>
      </c>
    </row>
    <row r="31" spans="1:21" x14ac:dyDescent="0.2">
      <c r="A31" s="17">
        <v>1866087175</v>
      </c>
      <c r="C31" s="17" t="s">
        <v>48</v>
      </c>
      <c r="D31" s="17">
        <v>1656705921</v>
      </c>
      <c r="E31" s="7" t="s">
        <v>43</v>
      </c>
      <c r="F31" s="17" t="s">
        <v>58</v>
      </c>
      <c r="G31" s="7" t="s">
        <v>65</v>
      </c>
      <c r="H31" s="17">
        <v>3</v>
      </c>
      <c r="I31" s="17" t="s">
        <v>51</v>
      </c>
      <c r="J31" s="17" t="s">
        <v>66</v>
      </c>
      <c r="L31" s="17">
        <v>0</v>
      </c>
      <c r="M31" s="17">
        <v>3</v>
      </c>
      <c r="O31" s="17">
        <v>0</v>
      </c>
      <c r="P31">
        <v>1771735472</v>
      </c>
      <c r="Q31">
        <v>2098</v>
      </c>
      <c r="S31" t="s">
        <v>67</v>
      </c>
      <c r="T31" t="s">
        <v>54</v>
      </c>
      <c r="U31">
        <f>MATCH(D31,Отчет!$D:$D,0)</f>
        <v>12</v>
      </c>
    </row>
    <row r="32" spans="1:21" x14ac:dyDescent="0.2">
      <c r="A32" s="17">
        <v>1866087166</v>
      </c>
      <c r="C32" s="17" t="s">
        <v>48</v>
      </c>
      <c r="D32" s="17">
        <v>1656705870</v>
      </c>
      <c r="E32" s="7" t="s">
        <v>41</v>
      </c>
      <c r="F32" s="17" t="s">
        <v>56</v>
      </c>
      <c r="G32" s="7" t="s">
        <v>65</v>
      </c>
      <c r="H32" s="17">
        <v>3</v>
      </c>
      <c r="I32" s="17" t="s">
        <v>51</v>
      </c>
      <c r="J32" s="17" t="s">
        <v>66</v>
      </c>
      <c r="L32" s="17">
        <v>0</v>
      </c>
      <c r="M32" s="17">
        <v>3</v>
      </c>
      <c r="O32" s="17">
        <v>0</v>
      </c>
      <c r="P32">
        <v>1771735472</v>
      </c>
      <c r="Q32">
        <v>2098</v>
      </c>
      <c r="S32" t="s">
        <v>67</v>
      </c>
      <c r="T32" t="s">
        <v>54</v>
      </c>
      <c r="U32">
        <f>MATCH(D32,Отчет!$D:$D,0)</f>
        <v>18</v>
      </c>
    </row>
    <row r="33" spans="1:21" x14ac:dyDescent="0.2">
      <c r="A33" s="17">
        <v>1866089468</v>
      </c>
      <c r="C33" s="17" t="s">
        <v>48</v>
      </c>
      <c r="D33" s="17">
        <v>1656705896</v>
      </c>
      <c r="E33" s="7" t="s">
        <v>42</v>
      </c>
      <c r="F33" s="17" t="s">
        <v>57</v>
      </c>
      <c r="G33" s="7" t="s">
        <v>68</v>
      </c>
      <c r="H33" s="17">
        <v>3</v>
      </c>
      <c r="I33" s="17" t="s">
        <v>51</v>
      </c>
      <c r="J33" s="17" t="s">
        <v>66</v>
      </c>
      <c r="L33" s="17">
        <v>0</v>
      </c>
      <c r="M33" s="17">
        <v>3</v>
      </c>
      <c r="O33" s="17">
        <v>0</v>
      </c>
      <c r="P33">
        <v>1771735472</v>
      </c>
      <c r="Q33">
        <v>2098</v>
      </c>
      <c r="S33" t="s">
        <v>67</v>
      </c>
      <c r="T33" t="s">
        <v>54</v>
      </c>
      <c r="U33">
        <f>MATCH(D33,Отчет!$D:$D,0)</f>
        <v>19</v>
      </c>
    </row>
    <row r="34" spans="1:21" x14ac:dyDescent="0.2">
      <c r="A34" s="17">
        <v>1866089463</v>
      </c>
      <c r="C34" s="17" t="s">
        <v>48</v>
      </c>
      <c r="D34" s="17">
        <v>1656705870</v>
      </c>
      <c r="E34" s="7" t="s">
        <v>41</v>
      </c>
      <c r="F34" s="17" t="s">
        <v>56</v>
      </c>
      <c r="G34" s="7" t="s">
        <v>68</v>
      </c>
      <c r="H34" s="17">
        <v>3</v>
      </c>
      <c r="I34" s="17" t="s">
        <v>51</v>
      </c>
      <c r="J34" s="17" t="s">
        <v>66</v>
      </c>
      <c r="L34" s="17">
        <v>0</v>
      </c>
      <c r="M34" s="17">
        <v>3</v>
      </c>
      <c r="O34" s="17">
        <v>0</v>
      </c>
      <c r="P34">
        <v>1771735472</v>
      </c>
      <c r="Q34">
        <v>2098</v>
      </c>
      <c r="S34" t="s">
        <v>67</v>
      </c>
      <c r="T34" t="s">
        <v>54</v>
      </c>
      <c r="U34">
        <f>MATCH(D34,Отчет!$D:$D,0)</f>
        <v>18</v>
      </c>
    </row>
    <row r="35" spans="1:21" x14ac:dyDescent="0.2">
      <c r="A35" s="17">
        <v>1866089449</v>
      </c>
      <c r="C35" s="17" t="s">
        <v>48</v>
      </c>
      <c r="D35" s="17">
        <v>1656705843</v>
      </c>
      <c r="E35" s="7" t="s">
        <v>39</v>
      </c>
      <c r="F35" s="17" t="s">
        <v>55</v>
      </c>
      <c r="G35" s="7" t="s">
        <v>68</v>
      </c>
      <c r="H35" s="17">
        <v>3</v>
      </c>
      <c r="I35" s="17" t="s">
        <v>51</v>
      </c>
      <c r="J35" s="17" t="s">
        <v>66</v>
      </c>
      <c r="L35" s="17">
        <v>0</v>
      </c>
      <c r="M35" s="17">
        <v>3</v>
      </c>
      <c r="O35" s="17">
        <v>0</v>
      </c>
      <c r="P35">
        <v>1771735472</v>
      </c>
      <c r="Q35">
        <v>2098</v>
      </c>
      <c r="S35" t="s">
        <v>67</v>
      </c>
      <c r="T35" t="s">
        <v>54</v>
      </c>
      <c r="U35">
        <f>MATCH(D35,Отчет!$D:$D,0)</f>
        <v>17</v>
      </c>
    </row>
    <row r="36" spans="1:21" x14ac:dyDescent="0.2">
      <c r="A36" s="17">
        <v>1866089445</v>
      </c>
      <c r="C36" s="17" t="s">
        <v>48</v>
      </c>
      <c r="D36" s="17">
        <v>1656705784</v>
      </c>
      <c r="E36" s="7" t="s">
        <v>38</v>
      </c>
      <c r="F36" s="17" t="s">
        <v>49</v>
      </c>
      <c r="G36" s="7" t="s">
        <v>68</v>
      </c>
      <c r="H36" s="17">
        <v>3</v>
      </c>
      <c r="I36" s="17" t="s">
        <v>51</v>
      </c>
      <c r="J36" s="17" t="s">
        <v>66</v>
      </c>
      <c r="L36" s="17">
        <v>0</v>
      </c>
      <c r="M36" s="17">
        <v>3</v>
      </c>
      <c r="O36" s="17">
        <v>0</v>
      </c>
      <c r="P36">
        <v>1771735472</v>
      </c>
      <c r="Q36">
        <v>2098</v>
      </c>
      <c r="S36" t="s">
        <v>67</v>
      </c>
      <c r="T36" t="s">
        <v>54</v>
      </c>
      <c r="U36">
        <f>MATCH(D36,Отчет!$D:$D,0)</f>
        <v>20</v>
      </c>
    </row>
    <row r="37" spans="1:21" x14ac:dyDescent="0.2">
      <c r="A37" s="17">
        <v>1866089472</v>
      </c>
      <c r="C37" s="17" t="s">
        <v>48</v>
      </c>
      <c r="D37" s="17">
        <v>1656705921</v>
      </c>
      <c r="E37" s="7" t="s">
        <v>43</v>
      </c>
      <c r="F37" s="17" t="s">
        <v>58</v>
      </c>
      <c r="G37" s="7" t="s">
        <v>68</v>
      </c>
      <c r="H37" s="17">
        <v>3</v>
      </c>
      <c r="I37" s="17" t="s">
        <v>51</v>
      </c>
      <c r="J37" s="17" t="s">
        <v>66</v>
      </c>
      <c r="L37" s="17">
        <v>0</v>
      </c>
      <c r="M37" s="17">
        <v>3</v>
      </c>
      <c r="O37" s="17">
        <v>0</v>
      </c>
      <c r="P37">
        <v>1771735472</v>
      </c>
      <c r="Q37">
        <v>2098</v>
      </c>
      <c r="S37" t="s">
        <v>67</v>
      </c>
      <c r="T37" t="s">
        <v>54</v>
      </c>
      <c r="U37">
        <f>MATCH(D37,Отчет!$D:$D,0)</f>
        <v>12</v>
      </c>
    </row>
    <row r="38" spans="1:21" x14ac:dyDescent="0.2">
      <c r="A38" s="17">
        <v>1866089483</v>
      </c>
      <c r="C38" s="17" t="s">
        <v>48</v>
      </c>
      <c r="D38" s="17">
        <v>1656789841</v>
      </c>
      <c r="E38" s="7" t="s">
        <v>44</v>
      </c>
      <c r="F38" s="17" t="s">
        <v>62</v>
      </c>
      <c r="G38" s="7" t="s">
        <v>68</v>
      </c>
      <c r="H38" s="17">
        <v>3</v>
      </c>
      <c r="I38" s="17" t="s">
        <v>51</v>
      </c>
      <c r="J38" s="17" t="s">
        <v>66</v>
      </c>
      <c r="L38" s="17">
        <v>0</v>
      </c>
      <c r="M38" s="17">
        <v>3</v>
      </c>
      <c r="O38" s="17">
        <v>0</v>
      </c>
      <c r="P38">
        <v>1771735472</v>
      </c>
      <c r="Q38">
        <v>2098</v>
      </c>
      <c r="S38" t="s">
        <v>67</v>
      </c>
      <c r="T38" t="s">
        <v>54</v>
      </c>
      <c r="U38">
        <f>MATCH(D38,Отчет!$D:$D,0)</f>
        <v>13</v>
      </c>
    </row>
    <row r="39" spans="1:21" x14ac:dyDescent="0.2">
      <c r="A39" s="17">
        <v>1866089455</v>
      </c>
      <c r="C39" s="17" t="s">
        <v>48</v>
      </c>
      <c r="D39" s="17">
        <v>1656706059</v>
      </c>
      <c r="E39" s="7" t="s">
        <v>40</v>
      </c>
      <c r="F39" s="17" t="s">
        <v>61</v>
      </c>
      <c r="G39" s="7" t="s">
        <v>68</v>
      </c>
      <c r="H39" s="17">
        <v>3</v>
      </c>
      <c r="I39" s="17" t="s">
        <v>51</v>
      </c>
      <c r="J39" s="17" t="s">
        <v>66</v>
      </c>
      <c r="L39" s="17">
        <v>0</v>
      </c>
      <c r="M39" s="17">
        <v>3</v>
      </c>
      <c r="O39" s="17">
        <v>0</v>
      </c>
      <c r="P39">
        <v>1771735472</v>
      </c>
      <c r="Q39">
        <v>2098</v>
      </c>
      <c r="S39" t="s">
        <v>67</v>
      </c>
      <c r="T39" t="s">
        <v>54</v>
      </c>
      <c r="U39">
        <f>MATCH(D39,Отчет!$D:$D,0)</f>
        <v>15</v>
      </c>
    </row>
    <row r="40" spans="1:21" x14ac:dyDescent="0.2">
      <c r="A40" s="17">
        <v>1866089495</v>
      </c>
      <c r="C40" s="17" t="s">
        <v>48</v>
      </c>
      <c r="D40" s="17">
        <v>1656706032</v>
      </c>
      <c r="E40" s="7" t="s">
        <v>47</v>
      </c>
      <c r="F40" s="17" t="s">
        <v>60</v>
      </c>
      <c r="G40" s="7" t="s">
        <v>68</v>
      </c>
      <c r="H40" s="17">
        <v>3</v>
      </c>
      <c r="I40" s="17" t="s">
        <v>51</v>
      </c>
      <c r="J40" s="17" t="s">
        <v>66</v>
      </c>
      <c r="L40" s="17">
        <v>0</v>
      </c>
      <c r="M40" s="17">
        <v>3</v>
      </c>
      <c r="O40" s="17">
        <v>0</v>
      </c>
      <c r="P40">
        <v>1771735472</v>
      </c>
      <c r="Q40">
        <v>2098</v>
      </c>
      <c r="S40" t="s">
        <v>67</v>
      </c>
      <c r="T40" t="s">
        <v>54</v>
      </c>
      <c r="U40">
        <f>MATCH(D40,Отчет!$D:$D,0)</f>
        <v>14</v>
      </c>
    </row>
    <row r="41" spans="1:21" x14ac:dyDescent="0.2">
      <c r="A41" s="17">
        <v>1866089491</v>
      </c>
      <c r="C41" s="17" t="s">
        <v>48</v>
      </c>
      <c r="D41" s="17">
        <v>1656706002</v>
      </c>
      <c r="E41" s="7" t="s">
        <v>46</v>
      </c>
      <c r="F41" s="17" t="s">
        <v>59</v>
      </c>
      <c r="G41" s="7" t="s">
        <v>68</v>
      </c>
      <c r="H41" s="17">
        <v>3</v>
      </c>
      <c r="I41" s="17" t="s">
        <v>51</v>
      </c>
      <c r="J41" s="17" t="s">
        <v>66</v>
      </c>
      <c r="L41" s="17">
        <v>0</v>
      </c>
      <c r="M41" s="17">
        <v>3</v>
      </c>
      <c r="O41" s="17">
        <v>0</v>
      </c>
      <c r="P41">
        <v>1771735472</v>
      </c>
      <c r="Q41">
        <v>2098</v>
      </c>
      <c r="S41" t="s">
        <v>67</v>
      </c>
      <c r="T41" t="s">
        <v>54</v>
      </c>
      <c r="U41">
        <f>MATCH(D41,Отчет!$D:$D,0)</f>
        <v>16</v>
      </c>
    </row>
    <row r="42" spans="1:21" x14ac:dyDescent="0.2">
      <c r="A42" s="17">
        <v>1866089487</v>
      </c>
      <c r="C42" s="17" t="s">
        <v>48</v>
      </c>
      <c r="D42" s="17">
        <v>1760690223</v>
      </c>
      <c r="E42" s="7" t="s">
        <v>45</v>
      </c>
      <c r="F42" s="17" t="s">
        <v>63</v>
      </c>
      <c r="G42" s="7" t="s">
        <v>68</v>
      </c>
      <c r="H42" s="17">
        <v>3</v>
      </c>
      <c r="I42" s="17" t="s">
        <v>51</v>
      </c>
      <c r="J42" s="17" t="s">
        <v>66</v>
      </c>
      <c r="L42" s="17">
        <v>0</v>
      </c>
      <c r="M42" s="17">
        <v>3</v>
      </c>
      <c r="O42" s="17">
        <v>0</v>
      </c>
      <c r="P42">
        <v>1771735472</v>
      </c>
      <c r="Q42">
        <v>2098</v>
      </c>
      <c r="S42" t="s">
        <v>67</v>
      </c>
      <c r="T42" t="s">
        <v>54</v>
      </c>
      <c r="U42">
        <f>MATCH(D42,Отчет!$D:$D,0)</f>
        <v>21</v>
      </c>
    </row>
    <row r="43" spans="1:21" x14ac:dyDescent="0.2">
      <c r="A43" s="17">
        <v>1866089105</v>
      </c>
      <c r="C43" s="17" t="s">
        <v>48</v>
      </c>
      <c r="D43" s="17">
        <v>1656706059</v>
      </c>
      <c r="E43" s="7" t="s">
        <v>40</v>
      </c>
      <c r="F43" s="17" t="s">
        <v>61</v>
      </c>
      <c r="G43" s="7" t="s">
        <v>69</v>
      </c>
      <c r="H43" s="17">
        <v>3</v>
      </c>
      <c r="I43" s="17" t="s">
        <v>51</v>
      </c>
      <c r="J43" s="17" t="s">
        <v>66</v>
      </c>
      <c r="L43" s="17">
        <v>0</v>
      </c>
      <c r="M43" s="17">
        <v>3</v>
      </c>
      <c r="O43" s="17">
        <v>0</v>
      </c>
      <c r="P43">
        <v>1771735472</v>
      </c>
      <c r="Q43">
        <v>2098</v>
      </c>
      <c r="S43" t="s">
        <v>67</v>
      </c>
      <c r="T43" t="s">
        <v>54</v>
      </c>
      <c r="U43">
        <f>MATCH(D43,Отчет!$D:$D,0)</f>
        <v>15</v>
      </c>
    </row>
    <row r="44" spans="1:21" x14ac:dyDescent="0.2">
      <c r="A44" s="17">
        <v>1866089129</v>
      </c>
      <c r="C44" s="17" t="s">
        <v>48</v>
      </c>
      <c r="D44" s="17">
        <v>1760690223</v>
      </c>
      <c r="E44" s="7" t="s">
        <v>45</v>
      </c>
      <c r="F44" s="17" t="s">
        <v>63</v>
      </c>
      <c r="G44" s="7" t="s">
        <v>69</v>
      </c>
      <c r="H44" s="17">
        <v>3</v>
      </c>
      <c r="I44" s="17" t="s">
        <v>51</v>
      </c>
      <c r="J44" s="17" t="s">
        <v>66</v>
      </c>
      <c r="L44" s="17">
        <v>0</v>
      </c>
      <c r="M44" s="17">
        <v>3</v>
      </c>
      <c r="O44" s="17">
        <v>0</v>
      </c>
      <c r="P44">
        <v>1771735472</v>
      </c>
      <c r="Q44">
        <v>2098</v>
      </c>
      <c r="S44" t="s">
        <v>67</v>
      </c>
      <c r="T44" t="s">
        <v>54</v>
      </c>
      <c r="U44">
        <f>MATCH(D44,Отчет!$D:$D,0)</f>
        <v>21</v>
      </c>
    </row>
    <row r="45" spans="1:21" x14ac:dyDescent="0.2">
      <c r="A45" s="17">
        <v>1866089100</v>
      </c>
      <c r="C45" s="17" t="s">
        <v>48</v>
      </c>
      <c r="D45" s="17">
        <v>1656705843</v>
      </c>
      <c r="E45" s="7" t="s">
        <v>39</v>
      </c>
      <c r="F45" s="17" t="s">
        <v>55</v>
      </c>
      <c r="G45" s="7" t="s">
        <v>69</v>
      </c>
      <c r="H45" s="17">
        <v>3</v>
      </c>
      <c r="I45" s="17" t="s">
        <v>51</v>
      </c>
      <c r="J45" s="17" t="s">
        <v>66</v>
      </c>
      <c r="L45" s="17">
        <v>0</v>
      </c>
      <c r="M45" s="17">
        <v>3</v>
      </c>
      <c r="O45" s="17">
        <v>0</v>
      </c>
      <c r="P45">
        <v>1771735472</v>
      </c>
      <c r="Q45">
        <v>2098</v>
      </c>
      <c r="S45" t="s">
        <v>67</v>
      </c>
      <c r="T45" t="s">
        <v>54</v>
      </c>
      <c r="U45">
        <f>MATCH(D45,Отчет!$D:$D,0)</f>
        <v>17</v>
      </c>
    </row>
    <row r="46" spans="1:21" x14ac:dyDescent="0.2">
      <c r="A46" s="17">
        <v>1866089125</v>
      </c>
      <c r="C46" s="17" t="s">
        <v>48</v>
      </c>
      <c r="D46" s="17">
        <v>1656789841</v>
      </c>
      <c r="E46" s="7" t="s">
        <v>44</v>
      </c>
      <c r="F46" s="17" t="s">
        <v>62</v>
      </c>
      <c r="G46" s="7" t="s">
        <v>69</v>
      </c>
      <c r="H46" s="17">
        <v>3</v>
      </c>
      <c r="I46" s="17" t="s">
        <v>51</v>
      </c>
      <c r="J46" s="17" t="s">
        <v>66</v>
      </c>
      <c r="L46" s="17">
        <v>0</v>
      </c>
      <c r="M46" s="17">
        <v>3</v>
      </c>
      <c r="O46" s="17">
        <v>0</v>
      </c>
      <c r="P46">
        <v>1771735472</v>
      </c>
      <c r="Q46">
        <v>2098</v>
      </c>
      <c r="S46" t="s">
        <v>67</v>
      </c>
      <c r="T46" t="s">
        <v>54</v>
      </c>
      <c r="U46">
        <f>MATCH(D46,Отчет!$D:$D,0)</f>
        <v>13</v>
      </c>
    </row>
    <row r="47" spans="1:21" x14ac:dyDescent="0.2">
      <c r="A47" s="17">
        <v>1866089137</v>
      </c>
      <c r="C47" s="17" t="s">
        <v>48</v>
      </c>
      <c r="D47" s="17">
        <v>1656706032</v>
      </c>
      <c r="E47" s="7" t="s">
        <v>47</v>
      </c>
      <c r="F47" s="17" t="s">
        <v>60</v>
      </c>
      <c r="G47" s="7" t="s">
        <v>69</v>
      </c>
      <c r="H47" s="17">
        <v>3</v>
      </c>
      <c r="I47" s="17" t="s">
        <v>51</v>
      </c>
      <c r="J47" s="17" t="s">
        <v>66</v>
      </c>
      <c r="L47" s="17">
        <v>0</v>
      </c>
      <c r="M47" s="17">
        <v>3</v>
      </c>
      <c r="O47" s="17">
        <v>0</v>
      </c>
      <c r="P47">
        <v>1771735472</v>
      </c>
      <c r="Q47">
        <v>2098</v>
      </c>
      <c r="S47" t="s">
        <v>67</v>
      </c>
      <c r="T47" t="s">
        <v>54</v>
      </c>
      <c r="U47">
        <f>MATCH(D47,Отчет!$D:$D,0)</f>
        <v>14</v>
      </c>
    </row>
    <row r="48" spans="1:21" x14ac:dyDescent="0.2">
      <c r="A48" s="17">
        <v>1866089094</v>
      </c>
      <c r="C48" s="17" t="s">
        <v>48</v>
      </c>
      <c r="D48" s="17">
        <v>1656705784</v>
      </c>
      <c r="E48" s="7" t="s">
        <v>38</v>
      </c>
      <c r="F48" s="17" t="s">
        <v>49</v>
      </c>
      <c r="G48" s="7" t="s">
        <v>69</v>
      </c>
      <c r="H48" s="17">
        <v>3</v>
      </c>
      <c r="I48" s="17" t="s">
        <v>51</v>
      </c>
      <c r="J48" s="17" t="s">
        <v>66</v>
      </c>
      <c r="L48" s="17">
        <v>0</v>
      </c>
      <c r="M48" s="17">
        <v>3</v>
      </c>
      <c r="O48" s="17">
        <v>0</v>
      </c>
      <c r="P48">
        <v>1771735472</v>
      </c>
      <c r="Q48">
        <v>2098</v>
      </c>
      <c r="S48" t="s">
        <v>67</v>
      </c>
      <c r="T48" t="s">
        <v>54</v>
      </c>
      <c r="U48">
        <f>MATCH(D48,Отчет!$D:$D,0)</f>
        <v>20</v>
      </c>
    </row>
    <row r="49" spans="1:21" x14ac:dyDescent="0.2">
      <c r="A49" s="17">
        <v>1866089109</v>
      </c>
      <c r="C49" s="17" t="s">
        <v>48</v>
      </c>
      <c r="D49" s="17">
        <v>1656705870</v>
      </c>
      <c r="E49" s="7" t="s">
        <v>41</v>
      </c>
      <c r="F49" s="17" t="s">
        <v>56</v>
      </c>
      <c r="G49" s="7" t="s">
        <v>69</v>
      </c>
      <c r="H49" s="17">
        <v>3</v>
      </c>
      <c r="I49" s="17" t="s">
        <v>51</v>
      </c>
      <c r="J49" s="17" t="s">
        <v>66</v>
      </c>
      <c r="L49" s="17">
        <v>0</v>
      </c>
      <c r="M49" s="17">
        <v>3</v>
      </c>
      <c r="O49" s="17">
        <v>0</v>
      </c>
      <c r="P49">
        <v>1771735472</v>
      </c>
      <c r="Q49">
        <v>2098</v>
      </c>
      <c r="S49" t="s">
        <v>67</v>
      </c>
      <c r="T49" t="s">
        <v>54</v>
      </c>
      <c r="U49">
        <f>MATCH(D49,Отчет!$D:$D,0)</f>
        <v>18</v>
      </c>
    </row>
    <row r="50" spans="1:21" x14ac:dyDescent="0.2">
      <c r="A50" s="17">
        <v>1866089133</v>
      </c>
      <c r="C50" s="17" t="s">
        <v>48</v>
      </c>
      <c r="D50" s="17">
        <v>1656706002</v>
      </c>
      <c r="E50" s="7" t="s">
        <v>46</v>
      </c>
      <c r="F50" s="17" t="s">
        <v>59</v>
      </c>
      <c r="G50" s="7" t="s">
        <v>69</v>
      </c>
      <c r="H50" s="17">
        <v>3</v>
      </c>
      <c r="I50" s="17" t="s">
        <v>51</v>
      </c>
      <c r="J50" s="17" t="s">
        <v>66</v>
      </c>
      <c r="L50" s="17">
        <v>0</v>
      </c>
      <c r="M50" s="17">
        <v>3</v>
      </c>
      <c r="O50" s="17">
        <v>0</v>
      </c>
      <c r="P50">
        <v>1771735472</v>
      </c>
      <c r="Q50">
        <v>2098</v>
      </c>
      <c r="S50" t="s">
        <v>67</v>
      </c>
      <c r="T50" t="s">
        <v>54</v>
      </c>
      <c r="U50">
        <f>MATCH(D50,Отчет!$D:$D,0)</f>
        <v>16</v>
      </c>
    </row>
    <row r="51" spans="1:21" x14ac:dyDescent="0.2">
      <c r="A51" s="17">
        <v>1866089117</v>
      </c>
      <c r="C51" s="17" t="s">
        <v>48</v>
      </c>
      <c r="D51" s="17">
        <v>1656705921</v>
      </c>
      <c r="E51" s="7" t="s">
        <v>43</v>
      </c>
      <c r="F51" s="17" t="s">
        <v>58</v>
      </c>
      <c r="G51" s="7" t="s">
        <v>69</v>
      </c>
      <c r="H51" s="17">
        <v>3</v>
      </c>
      <c r="I51" s="17" t="s">
        <v>51</v>
      </c>
      <c r="J51" s="17" t="s">
        <v>66</v>
      </c>
      <c r="L51" s="17">
        <v>0</v>
      </c>
      <c r="M51" s="17">
        <v>3</v>
      </c>
      <c r="O51" s="17">
        <v>0</v>
      </c>
      <c r="P51">
        <v>1771735472</v>
      </c>
      <c r="Q51">
        <v>2098</v>
      </c>
      <c r="S51" t="s">
        <v>67</v>
      </c>
      <c r="T51" t="s">
        <v>54</v>
      </c>
      <c r="U51">
        <f>MATCH(D51,Отчет!$D:$D,0)</f>
        <v>12</v>
      </c>
    </row>
    <row r="52" spans="1:21" x14ac:dyDescent="0.2">
      <c r="A52" s="17">
        <v>1866089113</v>
      </c>
      <c r="C52" s="17" t="s">
        <v>48</v>
      </c>
      <c r="D52" s="17">
        <v>1656705896</v>
      </c>
      <c r="E52" s="7" t="s">
        <v>42</v>
      </c>
      <c r="F52" s="17" t="s">
        <v>57</v>
      </c>
      <c r="G52" s="7" t="s">
        <v>69</v>
      </c>
      <c r="H52" s="17">
        <v>3</v>
      </c>
      <c r="I52" s="17" t="s">
        <v>51</v>
      </c>
      <c r="J52" s="17" t="s">
        <v>66</v>
      </c>
      <c r="L52" s="17">
        <v>0</v>
      </c>
      <c r="M52" s="17">
        <v>3</v>
      </c>
      <c r="O52" s="17">
        <v>0</v>
      </c>
      <c r="P52">
        <v>1771735472</v>
      </c>
      <c r="Q52">
        <v>2098</v>
      </c>
      <c r="S52" t="s">
        <v>67</v>
      </c>
      <c r="T52" t="s">
        <v>54</v>
      </c>
      <c r="U52">
        <f>MATCH(D52,Отчет!$D:$D,0)</f>
        <v>19</v>
      </c>
    </row>
    <row r="53" spans="1:21" x14ac:dyDescent="0.2">
      <c r="A53" s="17">
        <v>1866088158</v>
      </c>
      <c r="C53" s="17" t="s">
        <v>48</v>
      </c>
      <c r="D53" s="17">
        <v>1760690223</v>
      </c>
      <c r="E53" s="7" t="s">
        <v>45</v>
      </c>
      <c r="F53" s="17" t="s">
        <v>63</v>
      </c>
      <c r="G53" s="7" t="s">
        <v>70</v>
      </c>
      <c r="H53" s="17">
        <v>3</v>
      </c>
      <c r="I53" s="17" t="s">
        <v>51</v>
      </c>
      <c r="J53" s="17" t="s">
        <v>66</v>
      </c>
      <c r="L53" s="17">
        <v>0</v>
      </c>
      <c r="M53" s="17">
        <v>3</v>
      </c>
      <c r="O53" s="17">
        <v>0</v>
      </c>
      <c r="P53">
        <v>1771735472</v>
      </c>
      <c r="Q53">
        <v>2098</v>
      </c>
      <c r="S53" t="s">
        <v>67</v>
      </c>
      <c r="T53" t="s">
        <v>54</v>
      </c>
      <c r="U53">
        <f>MATCH(D53,Отчет!$D:$D,0)</f>
        <v>21</v>
      </c>
    </row>
    <row r="54" spans="1:21" x14ac:dyDescent="0.2">
      <c r="A54" s="17">
        <v>1866088185</v>
      </c>
      <c r="C54" s="17" t="s">
        <v>48</v>
      </c>
      <c r="D54" s="17">
        <v>1656706032</v>
      </c>
      <c r="E54" s="7" t="s">
        <v>47</v>
      </c>
      <c r="F54" s="17" t="s">
        <v>60</v>
      </c>
      <c r="G54" s="7" t="s">
        <v>70</v>
      </c>
      <c r="H54" s="17">
        <v>3</v>
      </c>
      <c r="I54" s="17" t="s">
        <v>51</v>
      </c>
      <c r="J54" s="17" t="s">
        <v>66</v>
      </c>
      <c r="L54" s="17">
        <v>0</v>
      </c>
      <c r="M54" s="17">
        <v>3</v>
      </c>
      <c r="O54" s="17">
        <v>0</v>
      </c>
      <c r="P54">
        <v>1771735472</v>
      </c>
      <c r="Q54">
        <v>2098</v>
      </c>
      <c r="S54" t="s">
        <v>67</v>
      </c>
      <c r="T54" t="s">
        <v>54</v>
      </c>
      <c r="U54">
        <f>MATCH(D54,Отчет!$D:$D,0)</f>
        <v>14</v>
      </c>
    </row>
    <row r="55" spans="1:21" x14ac:dyDescent="0.2">
      <c r="A55" s="17">
        <v>1866088080</v>
      </c>
      <c r="C55" s="17" t="s">
        <v>48</v>
      </c>
      <c r="D55" s="17">
        <v>1656705870</v>
      </c>
      <c r="E55" s="7" t="s">
        <v>41</v>
      </c>
      <c r="F55" s="17" t="s">
        <v>56</v>
      </c>
      <c r="G55" s="7" t="s">
        <v>70</v>
      </c>
      <c r="H55" s="17">
        <v>3</v>
      </c>
      <c r="I55" s="17" t="s">
        <v>51</v>
      </c>
      <c r="J55" s="17" t="s">
        <v>66</v>
      </c>
      <c r="L55" s="17">
        <v>0</v>
      </c>
      <c r="M55" s="17">
        <v>3</v>
      </c>
      <c r="O55" s="17">
        <v>0</v>
      </c>
      <c r="P55">
        <v>1771735472</v>
      </c>
      <c r="Q55">
        <v>2098</v>
      </c>
      <c r="S55" t="s">
        <v>67</v>
      </c>
      <c r="T55" t="s">
        <v>54</v>
      </c>
      <c r="U55">
        <f>MATCH(D55,Отчет!$D:$D,0)</f>
        <v>18</v>
      </c>
    </row>
    <row r="56" spans="1:21" x14ac:dyDescent="0.2">
      <c r="A56" s="17">
        <v>1866088038</v>
      </c>
      <c r="C56" s="17" t="s">
        <v>48</v>
      </c>
      <c r="D56" s="17">
        <v>1656705784</v>
      </c>
      <c r="E56" s="7" t="s">
        <v>38</v>
      </c>
      <c r="F56" s="17" t="s">
        <v>49</v>
      </c>
      <c r="G56" s="7" t="s">
        <v>70</v>
      </c>
      <c r="H56" s="17">
        <v>3</v>
      </c>
      <c r="I56" s="17" t="s">
        <v>51</v>
      </c>
      <c r="J56" s="17" t="s">
        <v>66</v>
      </c>
      <c r="L56" s="17">
        <v>0</v>
      </c>
      <c r="M56" s="17">
        <v>3</v>
      </c>
      <c r="O56" s="17">
        <v>0</v>
      </c>
      <c r="P56">
        <v>1771735472</v>
      </c>
      <c r="Q56">
        <v>2098</v>
      </c>
      <c r="S56" t="s">
        <v>67</v>
      </c>
      <c r="T56" t="s">
        <v>54</v>
      </c>
      <c r="U56">
        <f>MATCH(D56,Отчет!$D:$D,0)</f>
        <v>20</v>
      </c>
    </row>
    <row r="57" spans="1:21" x14ac:dyDescent="0.2">
      <c r="A57" s="17">
        <v>1866088173</v>
      </c>
      <c r="C57" s="17" t="s">
        <v>48</v>
      </c>
      <c r="D57" s="17">
        <v>1656706002</v>
      </c>
      <c r="E57" s="7" t="s">
        <v>46</v>
      </c>
      <c r="F57" s="17" t="s">
        <v>59</v>
      </c>
      <c r="G57" s="7" t="s">
        <v>70</v>
      </c>
      <c r="H57" s="17">
        <v>3</v>
      </c>
      <c r="I57" s="17" t="s">
        <v>51</v>
      </c>
      <c r="J57" s="17" t="s">
        <v>66</v>
      </c>
      <c r="L57" s="17">
        <v>0</v>
      </c>
      <c r="M57" s="17">
        <v>3</v>
      </c>
      <c r="O57" s="17">
        <v>0</v>
      </c>
      <c r="P57">
        <v>1771735472</v>
      </c>
      <c r="Q57">
        <v>2098</v>
      </c>
      <c r="S57" t="s">
        <v>67</v>
      </c>
      <c r="T57" t="s">
        <v>54</v>
      </c>
      <c r="U57">
        <f>MATCH(D57,Отчет!$D:$D,0)</f>
        <v>16</v>
      </c>
    </row>
    <row r="58" spans="1:21" x14ac:dyDescent="0.2">
      <c r="A58" s="17">
        <v>1866088094</v>
      </c>
      <c r="C58" s="17" t="s">
        <v>48</v>
      </c>
      <c r="D58" s="17">
        <v>1656705896</v>
      </c>
      <c r="E58" s="7" t="s">
        <v>42</v>
      </c>
      <c r="F58" s="17" t="s">
        <v>57</v>
      </c>
      <c r="G58" s="7" t="s">
        <v>70</v>
      </c>
      <c r="H58" s="17">
        <v>3</v>
      </c>
      <c r="I58" s="17" t="s">
        <v>51</v>
      </c>
      <c r="J58" s="17" t="s">
        <v>66</v>
      </c>
      <c r="L58" s="17">
        <v>0</v>
      </c>
      <c r="M58" s="17">
        <v>3</v>
      </c>
      <c r="O58" s="17">
        <v>0</v>
      </c>
      <c r="P58">
        <v>1771735472</v>
      </c>
      <c r="Q58">
        <v>2098</v>
      </c>
      <c r="S58" t="s">
        <v>67</v>
      </c>
      <c r="T58" t="s">
        <v>54</v>
      </c>
      <c r="U58">
        <f>MATCH(D58,Отчет!$D:$D,0)</f>
        <v>19</v>
      </c>
    </row>
    <row r="59" spans="1:21" x14ac:dyDescent="0.2">
      <c r="A59" s="17">
        <v>1866088069</v>
      </c>
      <c r="C59" s="17" t="s">
        <v>48</v>
      </c>
      <c r="D59" s="17">
        <v>1656706059</v>
      </c>
      <c r="E59" s="7" t="s">
        <v>40</v>
      </c>
      <c r="F59" s="17" t="s">
        <v>61</v>
      </c>
      <c r="G59" s="7" t="s">
        <v>70</v>
      </c>
      <c r="H59" s="17">
        <v>3</v>
      </c>
      <c r="I59" s="17" t="s">
        <v>51</v>
      </c>
      <c r="J59" s="17" t="s">
        <v>66</v>
      </c>
      <c r="L59" s="17">
        <v>0</v>
      </c>
      <c r="M59" s="17">
        <v>3</v>
      </c>
      <c r="O59" s="17">
        <v>0</v>
      </c>
      <c r="P59">
        <v>1771735472</v>
      </c>
      <c r="Q59">
        <v>2098</v>
      </c>
      <c r="S59" t="s">
        <v>67</v>
      </c>
      <c r="T59" t="s">
        <v>54</v>
      </c>
      <c r="U59">
        <f>MATCH(D59,Отчет!$D:$D,0)</f>
        <v>15</v>
      </c>
    </row>
    <row r="60" spans="1:21" x14ac:dyDescent="0.2">
      <c r="A60" s="17">
        <v>1866088110</v>
      </c>
      <c r="C60" s="17" t="s">
        <v>48</v>
      </c>
      <c r="D60" s="17">
        <v>1656705921</v>
      </c>
      <c r="E60" s="7" t="s">
        <v>43</v>
      </c>
      <c r="F60" s="17" t="s">
        <v>58</v>
      </c>
      <c r="G60" s="7" t="s">
        <v>70</v>
      </c>
      <c r="H60" s="17">
        <v>3</v>
      </c>
      <c r="I60" s="17" t="s">
        <v>51</v>
      </c>
      <c r="J60" s="17" t="s">
        <v>66</v>
      </c>
      <c r="L60" s="17">
        <v>0</v>
      </c>
      <c r="M60" s="17">
        <v>3</v>
      </c>
      <c r="O60" s="17">
        <v>0</v>
      </c>
      <c r="P60">
        <v>1771735472</v>
      </c>
      <c r="Q60">
        <v>2098</v>
      </c>
      <c r="S60" t="s">
        <v>67</v>
      </c>
      <c r="T60" t="s">
        <v>54</v>
      </c>
      <c r="U60">
        <f>MATCH(D60,Отчет!$D:$D,0)</f>
        <v>12</v>
      </c>
    </row>
    <row r="61" spans="1:21" x14ac:dyDescent="0.2">
      <c r="A61" s="17">
        <v>1866088141</v>
      </c>
      <c r="C61" s="17" t="s">
        <v>48</v>
      </c>
      <c r="D61" s="17">
        <v>1656789841</v>
      </c>
      <c r="E61" s="7" t="s">
        <v>44</v>
      </c>
      <c r="F61" s="17" t="s">
        <v>62</v>
      </c>
      <c r="G61" s="7" t="s">
        <v>70</v>
      </c>
      <c r="H61" s="17">
        <v>3</v>
      </c>
      <c r="I61" s="17" t="s">
        <v>51</v>
      </c>
      <c r="J61" s="17" t="s">
        <v>66</v>
      </c>
      <c r="L61" s="17">
        <v>0</v>
      </c>
      <c r="M61" s="17">
        <v>3</v>
      </c>
      <c r="O61" s="17">
        <v>0</v>
      </c>
      <c r="P61">
        <v>1771735472</v>
      </c>
      <c r="Q61">
        <v>2098</v>
      </c>
      <c r="S61" t="s">
        <v>67</v>
      </c>
      <c r="T61" t="s">
        <v>54</v>
      </c>
      <c r="U61">
        <f>MATCH(D61,Отчет!$D:$D,0)</f>
        <v>13</v>
      </c>
    </row>
    <row r="62" spans="1:21" x14ac:dyDescent="0.2">
      <c r="A62" s="17">
        <v>1866088054</v>
      </c>
      <c r="C62" s="17" t="s">
        <v>48</v>
      </c>
      <c r="D62" s="17">
        <v>1656705843</v>
      </c>
      <c r="E62" s="7" t="s">
        <v>39</v>
      </c>
      <c r="F62" s="17" t="s">
        <v>55</v>
      </c>
      <c r="G62" s="7" t="s">
        <v>70</v>
      </c>
      <c r="H62" s="17">
        <v>3</v>
      </c>
      <c r="I62" s="17" t="s">
        <v>51</v>
      </c>
      <c r="J62" s="17" t="s">
        <v>66</v>
      </c>
      <c r="L62" s="17">
        <v>0</v>
      </c>
      <c r="M62" s="17">
        <v>3</v>
      </c>
      <c r="O62" s="17">
        <v>0</v>
      </c>
      <c r="P62">
        <v>1771735472</v>
      </c>
      <c r="Q62">
        <v>2098</v>
      </c>
      <c r="S62" t="s">
        <v>67</v>
      </c>
      <c r="T62" t="s">
        <v>54</v>
      </c>
      <c r="U62">
        <f>MATCH(D62,Отчет!$D:$D,0)</f>
        <v>17</v>
      </c>
    </row>
    <row r="63" spans="1:21" x14ac:dyDescent="0.2">
      <c r="A63" s="17">
        <v>1866089308</v>
      </c>
      <c r="C63" s="17" t="s">
        <v>48</v>
      </c>
      <c r="D63" s="17">
        <v>1656705870</v>
      </c>
      <c r="E63" s="7" t="s">
        <v>41</v>
      </c>
      <c r="F63" s="17" t="s">
        <v>56</v>
      </c>
      <c r="G63" s="7" t="s">
        <v>71</v>
      </c>
      <c r="H63" s="17">
        <v>3</v>
      </c>
      <c r="I63" s="17" t="s">
        <v>51</v>
      </c>
      <c r="J63" s="17" t="s">
        <v>66</v>
      </c>
      <c r="L63" s="17">
        <v>0</v>
      </c>
      <c r="M63" s="17">
        <v>3</v>
      </c>
      <c r="O63" s="17">
        <v>0</v>
      </c>
      <c r="P63">
        <v>1771735472</v>
      </c>
      <c r="Q63">
        <v>2098</v>
      </c>
      <c r="S63" t="s">
        <v>67</v>
      </c>
      <c r="T63" t="s">
        <v>54</v>
      </c>
      <c r="U63">
        <f>MATCH(D63,Отчет!$D:$D,0)</f>
        <v>18</v>
      </c>
    </row>
    <row r="64" spans="1:21" x14ac:dyDescent="0.2">
      <c r="A64" s="17">
        <v>1866089296</v>
      </c>
      <c r="C64" s="17" t="s">
        <v>48</v>
      </c>
      <c r="D64" s="17">
        <v>1656705843</v>
      </c>
      <c r="E64" s="7" t="s">
        <v>39</v>
      </c>
      <c r="F64" s="17" t="s">
        <v>55</v>
      </c>
      <c r="G64" s="7" t="s">
        <v>71</v>
      </c>
      <c r="H64" s="17">
        <v>3</v>
      </c>
      <c r="I64" s="17" t="s">
        <v>51</v>
      </c>
      <c r="J64" s="17" t="s">
        <v>66</v>
      </c>
      <c r="L64" s="17">
        <v>0</v>
      </c>
      <c r="M64" s="17">
        <v>3</v>
      </c>
      <c r="O64" s="17">
        <v>0</v>
      </c>
      <c r="P64">
        <v>1771735472</v>
      </c>
      <c r="Q64">
        <v>2098</v>
      </c>
      <c r="S64" t="s">
        <v>67</v>
      </c>
      <c r="T64" t="s">
        <v>54</v>
      </c>
      <c r="U64">
        <f>MATCH(D64,Отчет!$D:$D,0)</f>
        <v>17</v>
      </c>
    </row>
    <row r="65" spans="1:21" x14ac:dyDescent="0.2">
      <c r="A65" s="17">
        <v>1866089333</v>
      </c>
      <c r="C65" s="17" t="s">
        <v>48</v>
      </c>
      <c r="D65" s="17">
        <v>1656789841</v>
      </c>
      <c r="E65" s="7" t="s">
        <v>44</v>
      </c>
      <c r="F65" s="17" t="s">
        <v>62</v>
      </c>
      <c r="G65" s="7" t="s">
        <v>71</v>
      </c>
      <c r="H65" s="17">
        <v>3</v>
      </c>
      <c r="I65" s="17" t="s">
        <v>51</v>
      </c>
      <c r="J65" s="17" t="s">
        <v>66</v>
      </c>
      <c r="L65" s="17">
        <v>0</v>
      </c>
      <c r="M65" s="17">
        <v>3</v>
      </c>
      <c r="O65" s="17">
        <v>0</v>
      </c>
      <c r="P65">
        <v>1771735472</v>
      </c>
      <c r="Q65">
        <v>2098</v>
      </c>
      <c r="S65" t="s">
        <v>67</v>
      </c>
      <c r="T65" t="s">
        <v>54</v>
      </c>
      <c r="U65">
        <f>MATCH(D65,Отчет!$D:$D,0)</f>
        <v>13</v>
      </c>
    </row>
    <row r="66" spans="1:21" x14ac:dyDescent="0.2">
      <c r="A66" s="17">
        <v>1866089342</v>
      </c>
      <c r="C66" s="17" t="s">
        <v>48</v>
      </c>
      <c r="D66" s="17">
        <v>1760690223</v>
      </c>
      <c r="E66" s="7" t="s">
        <v>45</v>
      </c>
      <c r="F66" s="17" t="s">
        <v>63</v>
      </c>
      <c r="G66" s="7" t="s">
        <v>71</v>
      </c>
      <c r="H66" s="17">
        <v>3</v>
      </c>
      <c r="I66" s="17" t="s">
        <v>51</v>
      </c>
      <c r="J66" s="17" t="s">
        <v>66</v>
      </c>
      <c r="L66" s="17">
        <v>0</v>
      </c>
      <c r="M66" s="17">
        <v>3</v>
      </c>
      <c r="O66" s="17">
        <v>0</v>
      </c>
      <c r="P66">
        <v>1771735472</v>
      </c>
      <c r="Q66">
        <v>2098</v>
      </c>
      <c r="S66" t="s">
        <v>67</v>
      </c>
      <c r="T66" t="s">
        <v>54</v>
      </c>
      <c r="U66">
        <f>MATCH(D66,Отчет!$D:$D,0)</f>
        <v>21</v>
      </c>
    </row>
    <row r="67" spans="1:21" x14ac:dyDescent="0.2">
      <c r="A67" s="17">
        <v>1866089300</v>
      </c>
      <c r="C67" s="17" t="s">
        <v>48</v>
      </c>
      <c r="D67" s="17">
        <v>1656706059</v>
      </c>
      <c r="E67" s="7" t="s">
        <v>40</v>
      </c>
      <c r="F67" s="17" t="s">
        <v>61</v>
      </c>
      <c r="G67" s="7" t="s">
        <v>71</v>
      </c>
      <c r="H67" s="17">
        <v>3</v>
      </c>
      <c r="I67" s="17" t="s">
        <v>51</v>
      </c>
      <c r="J67" s="17" t="s">
        <v>66</v>
      </c>
      <c r="L67" s="17">
        <v>0</v>
      </c>
      <c r="M67" s="17">
        <v>3</v>
      </c>
      <c r="O67" s="17">
        <v>0</v>
      </c>
      <c r="P67">
        <v>1771735472</v>
      </c>
      <c r="Q67">
        <v>2098</v>
      </c>
      <c r="S67" t="s">
        <v>67</v>
      </c>
      <c r="T67" t="s">
        <v>54</v>
      </c>
      <c r="U67">
        <f>MATCH(D67,Отчет!$D:$D,0)</f>
        <v>15</v>
      </c>
    </row>
    <row r="68" spans="1:21" x14ac:dyDescent="0.2">
      <c r="A68" s="17">
        <v>1866089324</v>
      </c>
      <c r="C68" s="17" t="s">
        <v>48</v>
      </c>
      <c r="D68" s="17">
        <v>1656705921</v>
      </c>
      <c r="E68" s="7" t="s">
        <v>43</v>
      </c>
      <c r="F68" s="17" t="s">
        <v>58</v>
      </c>
      <c r="G68" s="7" t="s">
        <v>71</v>
      </c>
      <c r="H68" s="17">
        <v>3</v>
      </c>
      <c r="I68" s="17" t="s">
        <v>51</v>
      </c>
      <c r="J68" s="17" t="s">
        <v>66</v>
      </c>
      <c r="L68" s="17">
        <v>0</v>
      </c>
      <c r="M68" s="17">
        <v>3</v>
      </c>
      <c r="O68" s="17">
        <v>0</v>
      </c>
      <c r="P68">
        <v>1771735472</v>
      </c>
      <c r="Q68">
        <v>2098</v>
      </c>
      <c r="S68" t="s">
        <v>67</v>
      </c>
      <c r="T68" t="s">
        <v>54</v>
      </c>
      <c r="U68">
        <f>MATCH(D68,Отчет!$D:$D,0)</f>
        <v>12</v>
      </c>
    </row>
    <row r="69" spans="1:21" x14ac:dyDescent="0.2">
      <c r="A69" s="17">
        <v>1866089291</v>
      </c>
      <c r="C69" s="17" t="s">
        <v>48</v>
      </c>
      <c r="D69" s="17">
        <v>1656705784</v>
      </c>
      <c r="E69" s="7" t="s">
        <v>38</v>
      </c>
      <c r="F69" s="17" t="s">
        <v>49</v>
      </c>
      <c r="G69" s="7" t="s">
        <v>71</v>
      </c>
      <c r="H69" s="17">
        <v>3</v>
      </c>
      <c r="I69" s="17" t="s">
        <v>51</v>
      </c>
      <c r="J69" s="17" t="s">
        <v>66</v>
      </c>
      <c r="L69" s="17">
        <v>0</v>
      </c>
      <c r="M69" s="17">
        <v>3</v>
      </c>
      <c r="O69" s="17">
        <v>0</v>
      </c>
      <c r="P69">
        <v>1771735472</v>
      </c>
      <c r="Q69">
        <v>2098</v>
      </c>
      <c r="S69" t="s">
        <v>67</v>
      </c>
      <c r="T69" t="s">
        <v>54</v>
      </c>
      <c r="U69">
        <f>MATCH(D69,Отчет!$D:$D,0)</f>
        <v>20</v>
      </c>
    </row>
    <row r="70" spans="1:21" x14ac:dyDescent="0.2">
      <c r="A70" s="17">
        <v>1866089348</v>
      </c>
      <c r="C70" s="17" t="s">
        <v>48</v>
      </c>
      <c r="D70" s="17">
        <v>1656706002</v>
      </c>
      <c r="E70" s="7" t="s">
        <v>46</v>
      </c>
      <c r="F70" s="17" t="s">
        <v>59</v>
      </c>
      <c r="G70" s="7" t="s">
        <v>71</v>
      </c>
      <c r="H70" s="17">
        <v>3</v>
      </c>
      <c r="I70" s="17" t="s">
        <v>51</v>
      </c>
      <c r="J70" s="17" t="s">
        <v>66</v>
      </c>
      <c r="L70" s="17">
        <v>0</v>
      </c>
      <c r="M70" s="17">
        <v>3</v>
      </c>
      <c r="O70" s="17">
        <v>0</v>
      </c>
      <c r="P70">
        <v>1771735472</v>
      </c>
      <c r="Q70">
        <v>2098</v>
      </c>
      <c r="S70" t="s">
        <v>67</v>
      </c>
      <c r="T70" t="s">
        <v>54</v>
      </c>
      <c r="U70">
        <f>MATCH(D70,Отчет!$D:$D,0)</f>
        <v>16</v>
      </c>
    </row>
    <row r="71" spans="1:21" x14ac:dyDescent="0.2">
      <c r="A71" s="17">
        <v>1866089315</v>
      </c>
      <c r="C71" s="17" t="s">
        <v>48</v>
      </c>
      <c r="D71" s="17">
        <v>1656705896</v>
      </c>
      <c r="E71" s="7" t="s">
        <v>42</v>
      </c>
      <c r="F71" s="17" t="s">
        <v>57</v>
      </c>
      <c r="G71" s="7" t="s">
        <v>71</v>
      </c>
      <c r="H71" s="17">
        <v>3</v>
      </c>
      <c r="I71" s="17" t="s">
        <v>51</v>
      </c>
      <c r="J71" s="17" t="s">
        <v>66</v>
      </c>
      <c r="L71" s="17">
        <v>0</v>
      </c>
      <c r="M71" s="17">
        <v>3</v>
      </c>
      <c r="O71" s="17">
        <v>0</v>
      </c>
      <c r="P71">
        <v>1771735472</v>
      </c>
      <c r="Q71">
        <v>2098</v>
      </c>
      <c r="S71" t="s">
        <v>67</v>
      </c>
      <c r="T71" t="s">
        <v>54</v>
      </c>
      <c r="U71">
        <f>MATCH(D71,Отчет!$D:$D,0)</f>
        <v>19</v>
      </c>
    </row>
    <row r="72" spans="1:21" x14ac:dyDescent="0.2">
      <c r="A72" s="17">
        <v>1866089352</v>
      </c>
      <c r="C72" s="17" t="s">
        <v>48</v>
      </c>
      <c r="D72" s="17">
        <v>1656706032</v>
      </c>
      <c r="E72" s="7" t="s">
        <v>47</v>
      </c>
      <c r="F72" s="17" t="s">
        <v>60</v>
      </c>
      <c r="G72" s="7" t="s">
        <v>71</v>
      </c>
      <c r="H72" s="17">
        <v>3</v>
      </c>
      <c r="I72" s="17" t="s">
        <v>51</v>
      </c>
      <c r="J72" s="17" t="s">
        <v>66</v>
      </c>
      <c r="L72" s="17">
        <v>0</v>
      </c>
      <c r="M72" s="17">
        <v>3</v>
      </c>
      <c r="O72" s="17">
        <v>0</v>
      </c>
      <c r="P72">
        <v>1771735472</v>
      </c>
      <c r="Q72">
        <v>2098</v>
      </c>
      <c r="S72" t="s">
        <v>67</v>
      </c>
      <c r="T72" t="s">
        <v>54</v>
      </c>
      <c r="U72">
        <f>MATCH(D72,Отчет!$D:$D,0)</f>
        <v>14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2018-01-19T09:50:13Z</dcterms:modified>
</cp:coreProperties>
</file>