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na\Desktop\временные\"/>
    </mc:Choice>
  </mc:AlternateContent>
  <xr:revisionPtr revIDLastSave="0" documentId="13_ncr:1_{867F8879-38DB-4F7A-8C43-C3ED5E361075}" xr6:coauthVersionLast="34" xr6:coauthVersionMax="34" xr10:uidLastSave="{00000000-0000-0000-0000-000000000000}"/>
  <bookViews>
    <workbookView xWindow="480" yWindow="30" windowWidth="11340" windowHeight="8580" xr2:uid="{00000000-000D-0000-FFFF-FFFF00000000}"/>
  </bookViews>
  <sheets>
    <sheet name="Отчет" sheetId="1" r:id="rId1"/>
    <sheet name="Данные" sheetId="2" state="hidden" r:id="rId2"/>
  </sheets>
  <calcPr calcId="179017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O14" i="1"/>
  <c r="O13" i="1"/>
  <c r="O21" i="1"/>
  <c r="O20" i="1"/>
  <c r="O15" i="1"/>
  <c r="O18" i="1"/>
  <c r="O19" i="1"/>
  <c r="O12" i="1"/>
  <c r="O17" i="1"/>
  <c r="O16" i="1"/>
  <c r="H17" i="1" l="1"/>
  <c r="H12" i="1"/>
  <c r="H19" i="1"/>
  <c r="H18" i="1"/>
  <c r="H15" i="1"/>
  <c r="H20" i="1"/>
  <c r="H21" i="1"/>
  <c r="H13" i="1"/>
  <c r="H14" i="1"/>
  <c r="H16" i="1"/>
  <c r="P17" i="1"/>
  <c r="P12" i="1"/>
  <c r="P19" i="1"/>
  <c r="P18" i="1"/>
  <c r="P15" i="1"/>
  <c r="P20" i="1"/>
  <c r="P21" i="1"/>
  <c r="P13" i="1"/>
  <c r="P14" i="1"/>
  <c r="P16" i="1"/>
  <c r="J17" i="1"/>
  <c r="L17" i="1" s="1"/>
  <c r="J12" i="1"/>
  <c r="L12" i="1" s="1"/>
  <c r="J19" i="1"/>
  <c r="L19" i="1" s="1"/>
  <c r="J18" i="1"/>
  <c r="L18" i="1" s="1"/>
  <c r="J15" i="1"/>
  <c r="L15" i="1" s="1"/>
  <c r="J20" i="1"/>
  <c r="L20" i="1" s="1"/>
  <c r="J21" i="1"/>
  <c r="L21" i="1" s="1"/>
  <c r="J13" i="1"/>
  <c r="L13" i="1" s="1"/>
  <c r="J14" i="1"/>
  <c r="L14" i="1" s="1"/>
  <c r="J16" i="1"/>
  <c r="L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" i="2"/>
</calcChain>
</file>

<file path=xl/sharedStrings.xml><?xml version="1.0" encoding="utf-8"?>
<sst xmlns="http://schemas.openxmlformats.org/spreadsheetml/2006/main" count="333" uniqueCount="75">
  <si>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</si>
  <si>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</si>
  <si>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</si>
  <si>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</si>
  <si>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</si>
  <si>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</si>
  <si>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</si>
  <si>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</si>
  <si>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</si>
  <si>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</si>
  <si>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</si>
  <si>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</si>
  <si>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</si>
  <si>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</si>
  <si>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</si>
  <si>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</si>
  <si>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</si>
  <si>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</si>
  <si>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</si>
  <si>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</si>
  <si>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</si>
  <si>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</si>
  <si>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</si>
  <si>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</si>
  <si>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</si>
  <si>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</si>
  <si>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</si>
  <si>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</si>
  <si>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</si>
  <si>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</si>
  <si>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</si>
  <si>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</si>
  <si>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</si>
  <si>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</si>
  <si>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</si>
  <si>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</si>
  <si>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</si>
  <si>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</si>
  <si>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Батасов Андрей Андреевич</t>
  </si>
  <si>
    <t>Карева Ангелина Дмитриевна</t>
  </si>
  <si>
    <t>Кашина Алёна Эдуардовна</t>
  </si>
  <si>
    <t>Копнина Мария Евгеньевна</t>
  </si>
  <si>
    <t>Лопанский Ярослав Борисович</t>
  </si>
  <si>
    <t>Миронова Юлия Сергеевна</t>
  </si>
  <si>
    <t>Семенов Андрей Валерьевич</t>
  </si>
  <si>
    <t>Цивес Александр Анатольевич</t>
  </si>
  <si>
    <t>Цыганов Алексей Алексеевич</t>
  </si>
  <si>
    <t>Шевченко Артём Александрович</t>
  </si>
  <si>
    <t>МЛГ5161</t>
  </si>
  <si>
    <t>М162МЛОГИ004</t>
  </si>
  <si>
    <t>Междисциплинарный государственный экзамен по направлению</t>
  </si>
  <si>
    <t>Экзамен</t>
  </si>
  <si>
    <t>2017/2018 учебный год 3 модуль</t>
  </si>
  <si>
    <t>Стратегическое управление логистической инфраструктурой в цепях поставок</t>
  </si>
  <si>
    <t>М162МЛОГИ007</t>
  </si>
  <si>
    <t>М162МЛОГИ006</t>
  </si>
  <si>
    <t>М162МЛОГИ001</t>
  </si>
  <si>
    <t>М162МЛОГИ011</t>
  </si>
  <si>
    <t>М162МЛОГИ003</t>
  </si>
  <si>
    <t>М162МЛОГИ012</t>
  </si>
  <si>
    <t>М142МЛОГИ008</t>
  </si>
  <si>
    <t>М162МЛОГИ005</t>
  </si>
  <si>
    <t>М162МЛОГИ010</t>
  </si>
  <si>
    <t>Научно-исследовательская практика</t>
  </si>
  <si>
    <t>Научно-исследовательский семинар "Стратегическое планирование развития логистической инфраструктуры"</t>
  </si>
  <si>
    <t>stCommon</t>
  </si>
  <si>
    <t>Междисциплинарный государственный экзамен по направлению (итоговый госэкзамен)</t>
  </si>
  <si>
    <t>Комм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</si>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</sst>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V21"/>
  <sheetViews>
    <sheetView tabSelected="1" topLeftCell="F17" workbookViewId="0">
      <selection activeCell="C26" sqref="C2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1" t="s">
        <v>25</v>
      </c>
      <c r="P1" s="41"/>
      <c r="Q1" s="41"/>
      <c r="R1" s="41"/>
      <c r="S1" s="24"/>
      <c r="T1" s="24"/>
      <c r="U1" s="24"/>
      <c r="V1" s="24"/>
    </row>
    <row r="2" spans="1:22" s="5" customFormat="1" ht="15.75" customHeight="1" x14ac:dyDescent="0.2">
      <c r="A2" s="30" t="s">
        <v>68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5" t="s">
        <v>24</v>
      </c>
      <c r="P2" s="45"/>
      <c r="Q2" s="45"/>
      <c r="R2" s="45"/>
      <c r="S2" s="24"/>
      <c r="T2" s="24"/>
      <c r="U2" s="24"/>
      <c r="V2" s="26"/>
    </row>
    <row r="3" spans="1:22" s="5" customFormat="1" ht="15.75" customHeight="1" x14ac:dyDescent="0.2">
      <c r="A3" s="30" t="s">
        <v>69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5"/>
      <c r="P3" s="45"/>
      <c r="Q3" s="45"/>
      <c r="R3" s="45"/>
      <c r="S3" s="24"/>
      <c r="T3" s="24"/>
      <c r="U3" s="24"/>
      <c r="V3" s="26"/>
    </row>
    <row r="4" spans="1:22" s="5" customFormat="1" ht="15.75" customHeight="1" x14ac:dyDescent="0.2">
      <c r="A4" s="30" t="s">
        <v>70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6"/>
    </row>
    <row r="5" spans="1:22" s="5" customFormat="1" ht="15.75" customHeight="1" x14ac:dyDescent="0.2">
      <c r="A5" s="30" t="s">
        <v>71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6"/>
    </row>
    <row r="6" spans="1:22" s="5" customFormat="1" ht="15.75" customHeight="1" x14ac:dyDescent="0.2">
      <c r="A6" s="30" t="s">
        <v>72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0"/>
      <c r="T6" s="26" t="s">
        <v>73</v>
      </c>
      <c r="U6" s="26"/>
      <c r="V6" s="26"/>
    </row>
    <row r="7" spans="1:2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</row>
    <row r="8" spans="1:22" s="2" customFormat="1" ht="20.25" customHeight="1" x14ac:dyDescent="0.2">
      <c r="A8" s="43" t="s">
        <v>2</v>
      </c>
      <c r="B8" s="51" t="s">
        <v>3</v>
      </c>
      <c r="C8" s="43" t="s">
        <v>0</v>
      </c>
      <c r="D8" s="43" t="s">
        <v>7</v>
      </c>
      <c r="E8" s="43" t="s">
        <v>1</v>
      </c>
      <c r="F8" s="43" t="s">
        <v>36</v>
      </c>
      <c r="G8" s="43" t="s">
        <v>6</v>
      </c>
      <c r="I8" s="50" t="s">
        <v>19</v>
      </c>
      <c r="J8" s="50" t="s">
        <v>20</v>
      </c>
      <c r="K8" s="47" t="s">
        <v>30</v>
      </c>
      <c r="L8" s="50" t="s">
        <v>21</v>
      </c>
      <c r="M8" s="42" t="s">
        <v>26</v>
      </c>
      <c r="N8" s="42" t="s">
        <v>27</v>
      </c>
      <c r="O8" s="44" t="s">
        <v>28</v>
      </c>
      <c r="P8" s="42" t="s">
        <v>5</v>
      </c>
      <c r="Q8" s="42" t="s">
        <v>22</v>
      </c>
      <c r="R8" s="42" t="s">
        <v>23</v>
      </c>
      <c r="S8" s="46" t="s">
        <v>52</v>
      </c>
      <c r="T8" s="43"/>
      <c r="U8" s="43"/>
      <c r="V8" s="48" t="s">
        <v>31</v>
      </c>
    </row>
    <row r="9" spans="1:22" s="2" customFormat="1" ht="20.25" customHeight="1" x14ac:dyDescent="0.2">
      <c r="A9" s="43"/>
      <c r="B9" s="51"/>
      <c r="C9" s="43"/>
      <c r="D9" s="43"/>
      <c r="E9" s="43"/>
      <c r="F9" s="43"/>
      <c r="G9" s="43"/>
      <c r="I9" s="50"/>
      <c r="J9" s="50"/>
      <c r="K9" s="47"/>
      <c r="L9" s="50"/>
      <c r="M9" s="42"/>
      <c r="N9" s="42"/>
      <c r="O9" s="44"/>
      <c r="P9" s="42"/>
      <c r="Q9" s="42"/>
      <c r="R9" s="42"/>
      <c r="S9" s="46" t="s">
        <v>51</v>
      </c>
      <c r="T9" s="43"/>
      <c r="U9" s="43"/>
      <c r="V9" s="48"/>
    </row>
    <row r="10" spans="1:22" s="3" customFormat="1" ht="200.1" customHeight="1" x14ac:dyDescent="0.2">
      <c r="A10" s="43"/>
      <c r="B10" s="51"/>
      <c r="C10" s="43"/>
      <c r="D10" s="43"/>
      <c r="E10" s="43"/>
      <c r="F10" s="43"/>
      <c r="G10" s="43"/>
      <c r="H10" s="22" t="s">
        <v>29</v>
      </c>
      <c r="I10" s="50"/>
      <c r="J10" s="50"/>
      <c r="K10" s="47"/>
      <c r="L10" s="50"/>
      <c r="M10" s="42"/>
      <c r="N10" s="42"/>
      <c r="O10" s="44"/>
      <c r="P10" s="42"/>
      <c r="Q10" s="42"/>
      <c r="R10" s="42"/>
      <c r="S10" s="31" t="s">
        <v>66</v>
      </c>
      <c r="T10" s="31" t="s">
        <v>63</v>
      </c>
      <c r="U10" s="31" t="s">
        <v>64</v>
      </c>
      <c r="V10" s="48"/>
    </row>
    <row r="11" spans="1:22" s="10" customFormat="1" ht="18.75" customHeight="1" x14ac:dyDescent="0.2">
      <c r="A11" s="49" t="s">
        <v>4</v>
      </c>
      <c r="B11" s="49"/>
      <c r="C11" s="49"/>
      <c r="D11" s="49"/>
      <c r="E11" s="49"/>
      <c r="F11" s="49"/>
      <c r="G11" s="49"/>
      <c r="I11" s="50"/>
      <c r="J11" s="50"/>
      <c r="K11" s="47"/>
      <c r="L11" s="50"/>
      <c r="M11" s="42"/>
      <c r="N11" s="42"/>
      <c r="O11" s="44"/>
      <c r="P11" s="42"/>
      <c r="Q11" s="42"/>
      <c r="R11" s="42"/>
      <c r="S11" s="32">
        <v>6</v>
      </c>
      <c r="T11" s="32">
        <v>12</v>
      </c>
      <c r="U11" s="32">
        <v>8</v>
      </c>
      <c r="V11" s="48"/>
    </row>
    <row r="12" spans="1:22" x14ac:dyDescent="0.2">
      <c r="A12" s="33">
        <v>1</v>
      </c>
      <c r="B12" s="34" t="s">
        <v>49</v>
      </c>
      <c r="C12" s="52" t="s">
        <v>40</v>
      </c>
      <c r="D12" s="35">
        <v>1656706059</v>
      </c>
      <c r="E12" s="36" t="s">
        <v>48</v>
      </c>
      <c r="F12" s="35" t="s">
        <v>53</v>
      </c>
      <c r="G12" s="36" t="s">
        <v>67</v>
      </c>
      <c r="H12" s="1">
        <f>MATCH(D12,Данные!$D$1:$D$65536,0)</f>
        <v>3</v>
      </c>
      <c r="I12" s="37">
        <f>S12*S11+T12*T11+U12*U11</f>
        <v>208</v>
      </c>
      <c r="J12" s="37">
        <f>IF(K12 &gt; 0, MAX(K$12:K$21) / K12, 0)</f>
        <v>1</v>
      </c>
      <c r="K12" s="37">
        <v>26</v>
      </c>
      <c r="L12" s="37">
        <f>I12*J12</f>
        <v>208</v>
      </c>
      <c r="M12" s="38"/>
      <c r="N12" s="38"/>
      <c r="O12" s="38">
        <f>(S12+T12+U12)/3</f>
        <v>8</v>
      </c>
      <c r="P12" s="39">
        <f>MIN($S12:U12)</f>
        <v>8</v>
      </c>
      <c r="Q12" s="38" t="s">
        <v>74</v>
      </c>
      <c r="R12" s="39">
        <v>3</v>
      </c>
      <c r="S12" s="39">
        <v>8</v>
      </c>
      <c r="T12" s="39">
        <v>8</v>
      </c>
      <c r="U12" s="39">
        <v>8</v>
      </c>
      <c r="V12" s="28">
        <v>1</v>
      </c>
    </row>
    <row r="13" spans="1:22" x14ac:dyDescent="0.2">
      <c r="A13" s="33">
        <v>2</v>
      </c>
      <c r="B13" s="34" t="s">
        <v>57</v>
      </c>
      <c r="C13" s="52" t="s">
        <v>46</v>
      </c>
      <c r="D13" s="35">
        <v>1656706002</v>
      </c>
      <c r="E13" s="36" t="s">
        <v>48</v>
      </c>
      <c r="F13" s="35" t="s">
        <v>53</v>
      </c>
      <c r="G13" s="36" t="s">
        <v>67</v>
      </c>
      <c r="H13" s="1">
        <f>MATCH(D13,Данные!$D$1:$D$65536,0)</f>
        <v>7</v>
      </c>
      <c r="I13" s="37">
        <f>S13*S11+T13*T11+U13*U11</f>
        <v>204</v>
      </c>
      <c r="J13" s="37">
        <f>IF(K13 &gt; 0, MAX(K$12:K$21) / K13, 0)</f>
        <v>1</v>
      </c>
      <c r="K13" s="37">
        <v>26</v>
      </c>
      <c r="L13" s="37">
        <f>I13*J13</f>
        <v>204</v>
      </c>
      <c r="M13" s="38"/>
      <c r="N13" s="38"/>
      <c r="O13" s="38">
        <f>(S13+T13+U13)/3</f>
        <v>7.666666666666667</v>
      </c>
      <c r="P13" s="39">
        <f>MIN($S13:U13)</f>
        <v>6</v>
      </c>
      <c r="Q13" s="38" t="s">
        <v>74</v>
      </c>
      <c r="R13" s="39">
        <v>3</v>
      </c>
      <c r="S13" s="39">
        <v>6</v>
      </c>
      <c r="T13" s="39">
        <v>8</v>
      </c>
      <c r="U13" s="39">
        <v>9</v>
      </c>
      <c r="V13" s="28">
        <v>2</v>
      </c>
    </row>
    <row r="14" spans="1:22" x14ac:dyDescent="0.2">
      <c r="A14" s="33">
        <v>2</v>
      </c>
      <c r="B14" s="34" t="s">
        <v>59</v>
      </c>
      <c r="C14" s="52" t="s">
        <v>47</v>
      </c>
      <c r="D14" s="35">
        <v>1656706032</v>
      </c>
      <c r="E14" s="36" t="s">
        <v>48</v>
      </c>
      <c r="F14" s="35" t="s">
        <v>53</v>
      </c>
      <c r="G14" s="36" t="s">
        <v>67</v>
      </c>
      <c r="H14" s="1">
        <f>MATCH(D14,Данные!$D$1:$D$65536,0)</f>
        <v>9</v>
      </c>
      <c r="I14" s="37">
        <f>S14*S11+T14*T11+U14*U11</f>
        <v>204</v>
      </c>
      <c r="J14" s="37">
        <f>IF(K14 &gt; 0, MAX(K$12:K$21) / K14, 0)</f>
        <v>1</v>
      </c>
      <c r="K14" s="37">
        <v>26</v>
      </c>
      <c r="L14" s="37">
        <f>I14*J14</f>
        <v>204</v>
      </c>
      <c r="M14" s="38"/>
      <c r="N14" s="38"/>
      <c r="O14" s="38">
        <f>(S14+T14+U14)/3</f>
        <v>7.666666666666667</v>
      </c>
      <c r="P14" s="39">
        <f>MIN($S14:U14)</f>
        <v>6</v>
      </c>
      <c r="Q14" s="38" t="s">
        <v>74</v>
      </c>
      <c r="R14" s="39">
        <v>3</v>
      </c>
      <c r="S14" s="39">
        <v>6</v>
      </c>
      <c r="T14" s="39">
        <v>8</v>
      </c>
      <c r="U14" s="39">
        <v>9</v>
      </c>
      <c r="V14" s="28">
        <v>3</v>
      </c>
    </row>
    <row r="15" spans="1:22" x14ac:dyDescent="0.2">
      <c r="A15" s="33">
        <v>3</v>
      </c>
      <c r="B15" s="34" t="s">
        <v>54</v>
      </c>
      <c r="C15" s="52" t="s">
        <v>43</v>
      </c>
      <c r="D15" s="35">
        <v>1656705921</v>
      </c>
      <c r="E15" s="36" t="s">
        <v>48</v>
      </c>
      <c r="F15" s="35" t="s">
        <v>53</v>
      </c>
      <c r="G15" s="36" t="s">
        <v>67</v>
      </c>
      <c r="H15" s="1">
        <f>MATCH(D15,Данные!$D$1:$D$65536,0)</f>
        <v>4</v>
      </c>
      <c r="I15" s="37">
        <f>S15*S11+T15*T11+U15*U11</f>
        <v>200</v>
      </c>
      <c r="J15" s="37">
        <f>IF(K15 &gt; 0, MAX(K$12:K$21) / K15, 0)</f>
        <v>1</v>
      </c>
      <c r="K15" s="37">
        <v>26</v>
      </c>
      <c r="L15" s="37">
        <f>I15*J15</f>
        <v>200</v>
      </c>
      <c r="M15" s="38"/>
      <c r="N15" s="38"/>
      <c r="O15" s="38">
        <f>(S15+T15+U15)/3</f>
        <v>7.666666666666667</v>
      </c>
      <c r="P15" s="39">
        <f>MIN($S15:U15)</f>
        <v>7</v>
      </c>
      <c r="Q15" s="38" t="s">
        <v>74</v>
      </c>
      <c r="R15" s="39">
        <v>3</v>
      </c>
      <c r="S15" s="39">
        <v>8</v>
      </c>
      <c r="T15" s="39">
        <v>8</v>
      </c>
      <c r="U15" s="39">
        <v>7</v>
      </c>
      <c r="V15" s="28">
        <v>4</v>
      </c>
    </row>
    <row r="16" spans="1:22" x14ac:dyDescent="0.2">
      <c r="A16" s="33">
        <v>4</v>
      </c>
      <c r="B16" s="34" t="s">
        <v>56</v>
      </c>
      <c r="C16" s="52" t="s">
        <v>38</v>
      </c>
      <c r="D16" s="35">
        <v>1656705784</v>
      </c>
      <c r="E16" s="36" t="s">
        <v>48</v>
      </c>
      <c r="F16" s="35" t="s">
        <v>53</v>
      </c>
      <c r="G16" s="36" t="s">
        <v>67</v>
      </c>
      <c r="H16" s="1">
        <f>MATCH(D16,Данные!$D$1:$D$65536,0)</f>
        <v>6</v>
      </c>
      <c r="I16" s="37">
        <f>S16*S11+T16*T11+U16*U11</f>
        <v>194</v>
      </c>
      <c r="J16" s="37">
        <f>IF(K16 &gt; 0, MAX(K$12:K$21) / K16, 0)</f>
        <v>1</v>
      </c>
      <c r="K16" s="37">
        <v>26</v>
      </c>
      <c r="L16" s="37">
        <f>I16*J16</f>
        <v>194</v>
      </c>
      <c r="M16" s="38"/>
      <c r="N16" s="38"/>
      <c r="O16" s="38">
        <f>(S16+T16+U16)/3</f>
        <v>7.333333333333333</v>
      </c>
      <c r="P16" s="39">
        <f>MIN($S16:U16)</f>
        <v>7</v>
      </c>
      <c r="Q16" s="38" t="s">
        <v>74</v>
      </c>
      <c r="R16" s="39">
        <v>3</v>
      </c>
      <c r="S16" s="39">
        <v>7</v>
      </c>
      <c r="T16" s="39">
        <v>8</v>
      </c>
      <c r="U16" s="39">
        <v>7</v>
      </c>
      <c r="V16" s="28">
        <v>5</v>
      </c>
    </row>
    <row r="17" spans="1:22" x14ac:dyDescent="0.2">
      <c r="A17" s="33">
        <v>5</v>
      </c>
      <c r="B17" s="34" t="s">
        <v>58</v>
      </c>
      <c r="C17" s="52" t="s">
        <v>39</v>
      </c>
      <c r="D17" s="35">
        <v>1656705843</v>
      </c>
      <c r="E17" s="36" t="s">
        <v>48</v>
      </c>
      <c r="F17" s="35" t="s">
        <v>53</v>
      </c>
      <c r="G17" s="36" t="s">
        <v>67</v>
      </c>
      <c r="H17" s="1">
        <f>MATCH(D17,Данные!$D$1:$D$65536,0)</f>
        <v>8</v>
      </c>
      <c r="I17" s="37">
        <f>S17*S11+T17*T11+U17*U11</f>
        <v>190</v>
      </c>
      <c r="J17" s="37">
        <f>IF(K17 &gt; 0, MAX(K$12:K$21) / K17, 0)</f>
        <v>1</v>
      </c>
      <c r="K17" s="37">
        <v>26</v>
      </c>
      <c r="L17" s="37">
        <f>I17*J17</f>
        <v>190</v>
      </c>
      <c r="M17" s="38"/>
      <c r="N17" s="38"/>
      <c r="O17" s="38">
        <f>(S17+T17+U17)/3</f>
        <v>7.333333333333333</v>
      </c>
      <c r="P17" s="39">
        <f>MIN($S17:U17)</f>
        <v>7</v>
      </c>
      <c r="Q17" s="38" t="s">
        <v>74</v>
      </c>
      <c r="R17" s="39">
        <v>3</v>
      </c>
      <c r="S17" s="39">
        <v>7</v>
      </c>
      <c r="T17" s="39">
        <v>7</v>
      </c>
      <c r="U17" s="39">
        <v>8</v>
      </c>
      <c r="V17" s="28">
        <v>6</v>
      </c>
    </row>
    <row r="18" spans="1:22" x14ac:dyDescent="0.2">
      <c r="A18" s="33">
        <v>6</v>
      </c>
      <c r="B18" s="34" t="s">
        <v>55</v>
      </c>
      <c r="C18" s="52" t="s">
        <v>42</v>
      </c>
      <c r="D18" s="35">
        <v>1656705896</v>
      </c>
      <c r="E18" s="36" t="s">
        <v>48</v>
      </c>
      <c r="F18" s="35" t="s">
        <v>53</v>
      </c>
      <c r="G18" s="36" t="s">
        <v>67</v>
      </c>
      <c r="H18" s="1">
        <f>MATCH(D18,Данные!$D$1:$D$65536,0)</f>
        <v>5</v>
      </c>
      <c r="I18" s="37">
        <f>S18*S11+T18*T11+U18*U11</f>
        <v>186</v>
      </c>
      <c r="J18" s="37">
        <f>IF(K18 &gt; 0, MAX(K$12:K$21) / K18, 0)</f>
        <v>1</v>
      </c>
      <c r="K18" s="37">
        <v>26</v>
      </c>
      <c r="L18" s="37">
        <f>I18*J18</f>
        <v>186</v>
      </c>
      <c r="M18" s="38"/>
      <c r="N18" s="38"/>
      <c r="O18" s="38">
        <f>(S18+T18+U18)/3</f>
        <v>7</v>
      </c>
      <c r="P18" s="39">
        <f>MIN($S18:U18)</f>
        <v>6</v>
      </c>
      <c r="Q18" s="38" t="s">
        <v>74</v>
      </c>
      <c r="R18" s="39">
        <v>3</v>
      </c>
      <c r="S18" s="39">
        <v>7</v>
      </c>
      <c r="T18" s="39">
        <v>8</v>
      </c>
      <c r="U18" s="39">
        <v>6</v>
      </c>
      <c r="V18" s="28">
        <v>7</v>
      </c>
    </row>
    <row r="19" spans="1:22" x14ac:dyDescent="0.2">
      <c r="A19" s="33">
        <v>7</v>
      </c>
      <c r="B19" s="34" t="s">
        <v>61</v>
      </c>
      <c r="C19" s="52" t="s">
        <v>41</v>
      </c>
      <c r="D19" s="35">
        <v>1656705870</v>
      </c>
      <c r="E19" s="36" t="s">
        <v>48</v>
      </c>
      <c r="F19" s="35" t="s">
        <v>53</v>
      </c>
      <c r="G19" s="36" t="s">
        <v>67</v>
      </c>
      <c r="H19" s="1">
        <f>MATCH(D19,Данные!$D$1:$D$65536,0)</f>
        <v>11</v>
      </c>
      <c r="I19" s="37">
        <f>S19*S11+T19*T11+U19*U11</f>
        <v>184</v>
      </c>
      <c r="J19" s="37">
        <f>IF(K19 &gt; 0, MAX(K$12:K$21) / K19, 0)</f>
        <v>1</v>
      </c>
      <c r="K19" s="37">
        <v>26</v>
      </c>
      <c r="L19" s="37">
        <f>I19*J19</f>
        <v>184</v>
      </c>
      <c r="M19" s="38"/>
      <c r="N19" s="38"/>
      <c r="O19" s="38">
        <f>(S19+T19+U19)/3</f>
        <v>7</v>
      </c>
      <c r="P19" s="39">
        <f>MIN($S19:U19)</f>
        <v>6</v>
      </c>
      <c r="Q19" s="38" t="s">
        <v>74</v>
      </c>
      <c r="R19" s="39">
        <v>3</v>
      </c>
      <c r="S19" s="39">
        <v>6</v>
      </c>
      <c r="T19" s="39">
        <v>7</v>
      </c>
      <c r="U19" s="39">
        <v>8</v>
      </c>
      <c r="V19" s="28">
        <v>8</v>
      </c>
    </row>
    <row r="20" spans="1:22" x14ac:dyDescent="0.2">
      <c r="A20" s="33">
        <v>8</v>
      </c>
      <c r="B20" s="34" t="s">
        <v>62</v>
      </c>
      <c r="C20" s="52" t="s">
        <v>44</v>
      </c>
      <c r="D20" s="35">
        <v>1656789841</v>
      </c>
      <c r="E20" s="36" t="s">
        <v>48</v>
      </c>
      <c r="F20" s="35" t="s">
        <v>53</v>
      </c>
      <c r="G20" s="36" t="s">
        <v>67</v>
      </c>
      <c r="H20" s="1">
        <f>MATCH(D20,Данные!$D$1:$D$65536,0)</f>
        <v>12</v>
      </c>
      <c r="I20" s="37">
        <f>S20*S11+T20*T11+U20*U11</f>
        <v>178</v>
      </c>
      <c r="J20" s="37">
        <f>IF(K20 &gt; 0, MAX(K$12:K$21) / K20, 0)</f>
        <v>1</v>
      </c>
      <c r="K20" s="37">
        <v>26</v>
      </c>
      <c r="L20" s="37">
        <f>I20*J20</f>
        <v>178</v>
      </c>
      <c r="M20" s="38"/>
      <c r="N20" s="38"/>
      <c r="O20" s="38">
        <f>(S20+T20+U20)/3</f>
        <v>6.666666666666667</v>
      </c>
      <c r="P20" s="39">
        <f>MIN($S20:U20)</f>
        <v>5</v>
      </c>
      <c r="Q20" s="38" t="s">
        <v>74</v>
      </c>
      <c r="R20" s="39">
        <v>3</v>
      </c>
      <c r="S20" s="39">
        <v>5</v>
      </c>
      <c r="T20" s="39">
        <v>7</v>
      </c>
      <c r="U20" s="39">
        <v>8</v>
      </c>
      <c r="V20" s="28">
        <v>9</v>
      </c>
    </row>
    <row r="21" spans="1:22" x14ac:dyDescent="0.2">
      <c r="A21" s="33">
        <v>9</v>
      </c>
      <c r="B21" s="34" t="s">
        <v>60</v>
      </c>
      <c r="C21" s="52" t="s">
        <v>45</v>
      </c>
      <c r="D21" s="35">
        <v>1760690223</v>
      </c>
      <c r="E21" s="36" t="s">
        <v>48</v>
      </c>
      <c r="F21" s="35" t="s">
        <v>53</v>
      </c>
      <c r="G21" s="36" t="s">
        <v>67</v>
      </c>
      <c r="H21" s="1">
        <f>MATCH(D21,Данные!$D$1:$D$65536,0)</f>
        <v>10</v>
      </c>
      <c r="I21" s="37">
        <f>S21*S11+T21*T11+U21*U11</f>
        <v>144</v>
      </c>
      <c r="J21" s="37">
        <f>IF(K21 &gt; 0, MAX(K$12:K$21) / K21, 0)</f>
        <v>1</v>
      </c>
      <c r="K21" s="37">
        <v>26</v>
      </c>
      <c r="L21" s="37">
        <f>I21*J21</f>
        <v>144</v>
      </c>
      <c r="M21" s="38"/>
      <c r="N21" s="38"/>
      <c r="O21" s="38">
        <f>(S21+T21+U21)/3</f>
        <v>5.333333333333333</v>
      </c>
      <c r="P21" s="39">
        <f>MIN($S21:U21)</f>
        <v>4</v>
      </c>
      <c r="Q21" s="38" t="s">
        <v>74</v>
      </c>
      <c r="R21" s="39">
        <v>3</v>
      </c>
      <c r="S21" s="39">
        <v>4</v>
      </c>
      <c r="T21" s="39">
        <v>6</v>
      </c>
      <c r="U21" s="39">
        <v>6</v>
      </c>
      <c r="V21" s="28">
        <v>10</v>
      </c>
    </row>
  </sheetData>
  <sortState ref="A12:U21">
    <sortCondition ref="A12:A21"/>
  </sortState>
  <mergeCells count="23">
    <mergeCell ref="S8:U8"/>
    <mergeCell ref="S9:U9"/>
    <mergeCell ref="D8:D10"/>
    <mergeCell ref="K8:K11"/>
    <mergeCell ref="V8:V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U3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1844478346</v>
      </c>
      <c r="C3" s="17" t="s">
        <v>48</v>
      </c>
      <c r="D3" s="17">
        <v>1656706059</v>
      </c>
      <c r="E3" s="7" t="s">
        <v>40</v>
      </c>
      <c r="F3" s="17" t="s">
        <v>49</v>
      </c>
      <c r="G3" s="7" t="s">
        <v>50</v>
      </c>
      <c r="H3" s="17">
        <v>6</v>
      </c>
      <c r="I3" s="17" t="s">
        <v>51</v>
      </c>
      <c r="J3" s="17" t="s">
        <v>52</v>
      </c>
      <c r="L3" s="17">
        <v>0</v>
      </c>
      <c r="M3" s="17">
        <v>6</v>
      </c>
      <c r="O3" s="17">
        <v>0</v>
      </c>
      <c r="P3">
        <v>1771735472</v>
      </c>
      <c r="Q3">
        <v>4371</v>
      </c>
      <c r="T3" t="s">
        <v>53</v>
      </c>
      <c r="U3">
        <f>MATCH(D3,Отчет!$D$1:$D$65536,0)</f>
        <v>12</v>
      </c>
    </row>
    <row r="4" spans="1:21" x14ac:dyDescent="0.2">
      <c r="A4" s="17">
        <v>1844478420</v>
      </c>
      <c r="C4" s="17" t="s">
        <v>48</v>
      </c>
      <c r="D4" s="17">
        <v>1656705921</v>
      </c>
      <c r="E4" s="7" t="s">
        <v>43</v>
      </c>
      <c r="F4" s="17" t="s">
        <v>54</v>
      </c>
      <c r="G4" s="7" t="s">
        <v>50</v>
      </c>
      <c r="H4" s="17">
        <v>6</v>
      </c>
      <c r="I4" s="17" t="s">
        <v>51</v>
      </c>
      <c r="J4" s="17" t="s">
        <v>52</v>
      </c>
      <c r="L4" s="17">
        <v>0</v>
      </c>
      <c r="M4" s="17">
        <v>6</v>
      </c>
      <c r="O4" s="17">
        <v>0</v>
      </c>
      <c r="P4">
        <v>1771735472</v>
      </c>
      <c r="Q4">
        <v>4371</v>
      </c>
      <c r="T4" t="s">
        <v>53</v>
      </c>
      <c r="U4">
        <f>MATCH(D4,Отчет!$D$1:$D$65536,0)</f>
        <v>15</v>
      </c>
    </row>
    <row r="5" spans="1:21" x14ac:dyDescent="0.2">
      <c r="A5" s="17">
        <v>1844478399</v>
      </c>
      <c r="C5" s="17" t="s">
        <v>48</v>
      </c>
      <c r="D5" s="17">
        <v>1656705896</v>
      </c>
      <c r="E5" s="7" t="s">
        <v>42</v>
      </c>
      <c r="F5" s="17" t="s">
        <v>55</v>
      </c>
      <c r="G5" s="7" t="s">
        <v>50</v>
      </c>
      <c r="H5" s="17">
        <v>6</v>
      </c>
      <c r="I5" s="17" t="s">
        <v>51</v>
      </c>
      <c r="J5" s="17" t="s">
        <v>52</v>
      </c>
      <c r="L5" s="17">
        <v>0</v>
      </c>
      <c r="M5" s="17">
        <v>6</v>
      </c>
      <c r="O5" s="17">
        <v>0</v>
      </c>
      <c r="P5">
        <v>1771735472</v>
      </c>
      <c r="Q5">
        <v>4371</v>
      </c>
      <c r="T5" t="s">
        <v>53</v>
      </c>
      <c r="U5">
        <f>MATCH(D5,Отчет!$D$1:$D$65536,0)</f>
        <v>18</v>
      </c>
    </row>
    <row r="6" spans="1:21" x14ac:dyDescent="0.2">
      <c r="A6" s="17">
        <v>1844478294</v>
      </c>
      <c r="C6" s="17" t="s">
        <v>48</v>
      </c>
      <c r="D6" s="17">
        <v>1656705784</v>
      </c>
      <c r="E6" s="7" t="s">
        <v>38</v>
      </c>
      <c r="F6" s="17" t="s">
        <v>56</v>
      </c>
      <c r="G6" s="7" t="s">
        <v>50</v>
      </c>
      <c r="H6" s="17">
        <v>6</v>
      </c>
      <c r="I6" s="17" t="s">
        <v>51</v>
      </c>
      <c r="J6" s="17" t="s">
        <v>52</v>
      </c>
      <c r="L6" s="17">
        <v>0</v>
      </c>
      <c r="M6" s="17">
        <v>6</v>
      </c>
      <c r="O6" s="17">
        <v>0</v>
      </c>
      <c r="P6">
        <v>1771735472</v>
      </c>
      <c r="Q6">
        <v>4371</v>
      </c>
      <c r="T6" t="s">
        <v>53</v>
      </c>
      <c r="U6">
        <f>MATCH(D6,Отчет!$D$1:$D$65536,0)</f>
        <v>16</v>
      </c>
    </row>
    <row r="7" spans="1:21" x14ac:dyDescent="0.2">
      <c r="A7" s="17">
        <v>1844478506</v>
      </c>
      <c r="C7" s="17" t="s">
        <v>48</v>
      </c>
      <c r="D7" s="17">
        <v>1656706002</v>
      </c>
      <c r="E7" s="7" t="s">
        <v>46</v>
      </c>
      <c r="F7" s="17" t="s">
        <v>57</v>
      </c>
      <c r="G7" s="7" t="s">
        <v>50</v>
      </c>
      <c r="H7" s="17">
        <v>6</v>
      </c>
      <c r="I7" s="17" t="s">
        <v>51</v>
      </c>
      <c r="J7" s="17" t="s">
        <v>52</v>
      </c>
      <c r="L7" s="17">
        <v>0</v>
      </c>
      <c r="M7" s="17">
        <v>6</v>
      </c>
      <c r="O7" s="17">
        <v>0</v>
      </c>
      <c r="P7">
        <v>1771735472</v>
      </c>
      <c r="Q7">
        <v>4371</v>
      </c>
      <c r="T7" t="s">
        <v>53</v>
      </c>
      <c r="U7">
        <f>MATCH(D7,Отчет!$D$1:$D$65536,0)</f>
        <v>13</v>
      </c>
    </row>
    <row r="8" spans="1:21" x14ac:dyDescent="0.2">
      <c r="A8" s="17">
        <v>1844478320</v>
      </c>
      <c r="C8" s="17" t="s">
        <v>48</v>
      </c>
      <c r="D8" s="17">
        <v>1656705843</v>
      </c>
      <c r="E8" s="7" t="s">
        <v>39</v>
      </c>
      <c r="F8" s="17" t="s">
        <v>58</v>
      </c>
      <c r="G8" s="7" t="s">
        <v>50</v>
      </c>
      <c r="H8" s="17">
        <v>6</v>
      </c>
      <c r="I8" s="17" t="s">
        <v>51</v>
      </c>
      <c r="J8" s="17" t="s">
        <v>52</v>
      </c>
      <c r="L8" s="17">
        <v>0</v>
      </c>
      <c r="M8" s="17">
        <v>6</v>
      </c>
      <c r="O8" s="17">
        <v>0</v>
      </c>
      <c r="P8">
        <v>1771735472</v>
      </c>
      <c r="Q8">
        <v>4371</v>
      </c>
      <c r="T8" t="s">
        <v>53</v>
      </c>
      <c r="U8">
        <f>MATCH(D8,Отчет!$D$1:$D$65536,0)</f>
        <v>17</v>
      </c>
    </row>
    <row r="9" spans="1:21" x14ac:dyDescent="0.2">
      <c r="A9" s="17">
        <v>1844478531</v>
      </c>
      <c r="C9" s="17" t="s">
        <v>48</v>
      </c>
      <c r="D9" s="17">
        <v>1656706032</v>
      </c>
      <c r="E9" s="7" t="s">
        <v>47</v>
      </c>
      <c r="F9" s="17" t="s">
        <v>59</v>
      </c>
      <c r="G9" s="7" t="s">
        <v>50</v>
      </c>
      <c r="H9" s="17">
        <v>6</v>
      </c>
      <c r="I9" s="17" t="s">
        <v>51</v>
      </c>
      <c r="J9" s="17" t="s">
        <v>52</v>
      </c>
      <c r="L9" s="17">
        <v>0</v>
      </c>
      <c r="M9" s="17">
        <v>6</v>
      </c>
      <c r="O9" s="17">
        <v>0</v>
      </c>
      <c r="P9">
        <v>1771735472</v>
      </c>
      <c r="Q9">
        <v>4371</v>
      </c>
      <c r="T9" t="s">
        <v>53</v>
      </c>
      <c r="U9">
        <f>MATCH(D9,Отчет!$D$1:$D$65536,0)</f>
        <v>14</v>
      </c>
    </row>
    <row r="10" spans="1:21" x14ac:dyDescent="0.2">
      <c r="A10" s="17">
        <v>1844478483</v>
      </c>
      <c r="C10" s="17" t="s">
        <v>48</v>
      </c>
      <c r="D10" s="17">
        <v>1760690223</v>
      </c>
      <c r="E10" s="7" t="s">
        <v>45</v>
      </c>
      <c r="F10" s="17" t="s">
        <v>60</v>
      </c>
      <c r="G10" s="7" t="s">
        <v>50</v>
      </c>
      <c r="H10" s="17">
        <v>6</v>
      </c>
      <c r="I10" s="17" t="s">
        <v>51</v>
      </c>
      <c r="J10" s="17" t="s">
        <v>52</v>
      </c>
      <c r="L10" s="17">
        <v>0</v>
      </c>
      <c r="M10" s="17">
        <v>6</v>
      </c>
      <c r="O10" s="17">
        <v>0</v>
      </c>
      <c r="P10">
        <v>1771735472</v>
      </c>
      <c r="Q10">
        <v>4371</v>
      </c>
      <c r="T10" t="s">
        <v>53</v>
      </c>
      <c r="U10">
        <f>MATCH(D10,Отчет!$D$1:$D$65536,0)</f>
        <v>21</v>
      </c>
    </row>
    <row r="11" spans="1:21" x14ac:dyDescent="0.2">
      <c r="A11" s="17">
        <v>1844478376</v>
      </c>
      <c r="C11" s="17" t="s">
        <v>48</v>
      </c>
      <c r="D11" s="17">
        <v>1656705870</v>
      </c>
      <c r="E11" s="7" t="s">
        <v>41</v>
      </c>
      <c r="F11" s="17" t="s">
        <v>61</v>
      </c>
      <c r="G11" s="7" t="s">
        <v>50</v>
      </c>
      <c r="H11" s="17">
        <v>6</v>
      </c>
      <c r="I11" s="17" t="s">
        <v>51</v>
      </c>
      <c r="J11" s="17" t="s">
        <v>52</v>
      </c>
      <c r="L11" s="17">
        <v>0</v>
      </c>
      <c r="M11" s="17">
        <v>6</v>
      </c>
      <c r="O11" s="17">
        <v>0</v>
      </c>
      <c r="P11">
        <v>1771735472</v>
      </c>
      <c r="Q11">
        <v>4371</v>
      </c>
      <c r="T11" t="s">
        <v>53</v>
      </c>
      <c r="U11">
        <f>MATCH(D11,Отчет!$D$1:$D$65536,0)</f>
        <v>19</v>
      </c>
    </row>
    <row r="12" spans="1:21" x14ac:dyDescent="0.2">
      <c r="A12" s="17">
        <v>1844478462</v>
      </c>
      <c r="C12" s="17" t="s">
        <v>48</v>
      </c>
      <c r="D12" s="17">
        <v>1656789841</v>
      </c>
      <c r="E12" s="7" t="s">
        <v>44</v>
      </c>
      <c r="F12" s="17" t="s">
        <v>62</v>
      </c>
      <c r="G12" s="7" t="s">
        <v>50</v>
      </c>
      <c r="H12" s="17">
        <v>6</v>
      </c>
      <c r="I12" s="17" t="s">
        <v>51</v>
      </c>
      <c r="J12" s="17" t="s">
        <v>52</v>
      </c>
      <c r="L12" s="17">
        <v>0</v>
      </c>
      <c r="M12" s="17">
        <v>6</v>
      </c>
      <c r="O12" s="17">
        <v>0</v>
      </c>
      <c r="P12">
        <v>1771735472</v>
      </c>
      <c r="Q12">
        <v>4371</v>
      </c>
      <c r="T12" t="s">
        <v>53</v>
      </c>
      <c r="U12">
        <f>MATCH(D12,Отчет!$D$1:$D$65536,0)</f>
        <v>20</v>
      </c>
    </row>
    <row r="13" spans="1:21" x14ac:dyDescent="0.2">
      <c r="A13" s="17">
        <v>1844478416</v>
      </c>
      <c r="C13" s="17" t="s">
        <v>48</v>
      </c>
      <c r="D13" s="17">
        <v>1656705921</v>
      </c>
      <c r="E13" s="7" t="s">
        <v>43</v>
      </c>
      <c r="F13" s="17" t="s">
        <v>54</v>
      </c>
      <c r="G13" s="7" t="s">
        <v>63</v>
      </c>
      <c r="H13" s="17">
        <v>12</v>
      </c>
      <c r="I13" s="17" t="s">
        <v>51</v>
      </c>
      <c r="J13" s="17" t="s">
        <v>52</v>
      </c>
      <c r="L13" s="17">
        <v>0</v>
      </c>
      <c r="M13" s="17">
        <v>12</v>
      </c>
      <c r="O13" s="17">
        <v>0</v>
      </c>
      <c r="P13">
        <v>1771735472</v>
      </c>
      <c r="Q13">
        <v>4347</v>
      </c>
      <c r="T13" t="s">
        <v>53</v>
      </c>
      <c r="U13">
        <f>MATCH(D13,Отчет!$D$1:$D$65536,0)</f>
        <v>15</v>
      </c>
    </row>
    <row r="14" spans="1:21" x14ac:dyDescent="0.2">
      <c r="A14" s="17">
        <v>1844478395</v>
      </c>
      <c r="C14" s="17" t="s">
        <v>48</v>
      </c>
      <c r="D14" s="17">
        <v>1656705896</v>
      </c>
      <c r="E14" s="7" t="s">
        <v>42</v>
      </c>
      <c r="F14" s="17" t="s">
        <v>55</v>
      </c>
      <c r="G14" s="7" t="s">
        <v>63</v>
      </c>
      <c r="H14" s="17">
        <v>12</v>
      </c>
      <c r="I14" s="17" t="s">
        <v>51</v>
      </c>
      <c r="J14" s="17" t="s">
        <v>52</v>
      </c>
      <c r="L14" s="17">
        <v>0</v>
      </c>
      <c r="M14" s="17">
        <v>12</v>
      </c>
      <c r="O14" s="17">
        <v>0</v>
      </c>
      <c r="P14">
        <v>1771735472</v>
      </c>
      <c r="Q14">
        <v>4347</v>
      </c>
      <c r="T14" t="s">
        <v>53</v>
      </c>
      <c r="U14">
        <f>MATCH(D14,Отчет!$D$1:$D$65536,0)</f>
        <v>18</v>
      </c>
    </row>
    <row r="15" spans="1:21" x14ac:dyDescent="0.2">
      <c r="A15" s="17">
        <v>1844478369</v>
      </c>
      <c r="C15" s="17" t="s">
        <v>48</v>
      </c>
      <c r="D15" s="17">
        <v>1656705870</v>
      </c>
      <c r="E15" s="7" t="s">
        <v>41</v>
      </c>
      <c r="F15" s="17" t="s">
        <v>61</v>
      </c>
      <c r="G15" s="7" t="s">
        <v>63</v>
      </c>
      <c r="H15" s="17">
        <v>12</v>
      </c>
      <c r="I15" s="17" t="s">
        <v>51</v>
      </c>
      <c r="J15" s="17" t="s">
        <v>52</v>
      </c>
      <c r="L15" s="17">
        <v>0</v>
      </c>
      <c r="M15" s="17">
        <v>12</v>
      </c>
      <c r="O15" s="17">
        <v>0</v>
      </c>
      <c r="P15">
        <v>1771735472</v>
      </c>
      <c r="Q15">
        <v>4347</v>
      </c>
      <c r="T15" t="s">
        <v>53</v>
      </c>
      <c r="U15">
        <f>MATCH(D15,Отчет!$D$1:$D$65536,0)</f>
        <v>19</v>
      </c>
    </row>
    <row r="16" spans="1:21" x14ac:dyDescent="0.2">
      <c r="A16" s="17">
        <v>1844478316</v>
      </c>
      <c r="C16" s="17" t="s">
        <v>48</v>
      </c>
      <c r="D16" s="17">
        <v>1656705843</v>
      </c>
      <c r="E16" s="7" t="s">
        <v>39</v>
      </c>
      <c r="F16" s="17" t="s">
        <v>58</v>
      </c>
      <c r="G16" s="7" t="s">
        <v>63</v>
      </c>
      <c r="H16" s="17">
        <v>12</v>
      </c>
      <c r="I16" s="17" t="s">
        <v>51</v>
      </c>
      <c r="J16" s="17" t="s">
        <v>52</v>
      </c>
      <c r="L16" s="17">
        <v>0</v>
      </c>
      <c r="M16" s="17">
        <v>12</v>
      </c>
      <c r="O16" s="17">
        <v>0</v>
      </c>
      <c r="P16">
        <v>1771735472</v>
      </c>
      <c r="Q16">
        <v>4347</v>
      </c>
      <c r="T16" t="s">
        <v>53</v>
      </c>
      <c r="U16">
        <f>MATCH(D16,Отчет!$D$1:$D$65536,0)</f>
        <v>17</v>
      </c>
    </row>
    <row r="17" spans="1:21" x14ac:dyDescent="0.2">
      <c r="A17" s="17">
        <v>1844478290</v>
      </c>
      <c r="C17" s="17" t="s">
        <v>48</v>
      </c>
      <c r="D17" s="17">
        <v>1656705784</v>
      </c>
      <c r="E17" s="7" t="s">
        <v>38</v>
      </c>
      <c r="F17" s="17" t="s">
        <v>56</v>
      </c>
      <c r="G17" s="7" t="s">
        <v>63</v>
      </c>
      <c r="H17" s="17">
        <v>12</v>
      </c>
      <c r="I17" s="17" t="s">
        <v>51</v>
      </c>
      <c r="J17" s="17" t="s">
        <v>52</v>
      </c>
      <c r="L17" s="17">
        <v>0</v>
      </c>
      <c r="M17" s="17">
        <v>12</v>
      </c>
      <c r="O17" s="17">
        <v>0</v>
      </c>
      <c r="P17">
        <v>1771735472</v>
      </c>
      <c r="Q17">
        <v>4347</v>
      </c>
      <c r="T17" t="s">
        <v>53</v>
      </c>
      <c r="U17">
        <f>MATCH(D17,Отчет!$D$1:$D$65536,0)</f>
        <v>16</v>
      </c>
    </row>
    <row r="18" spans="1:21" x14ac:dyDescent="0.2">
      <c r="A18" s="17">
        <v>1844478479</v>
      </c>
      <c r="C18" s="17" t="s">
        <v>48</v>
      </c>
      <c r="D18" s="17">
        <v>1760690223</v>
      </c>
      <c r="E18" s="7" t="s">
        <v>45</v>
      </c>
      <c r="F18" s="17" t="s">
        <v>60</v>
      </c>
      <c r="G18" s="7" t="s">
        <v>63</v>
      </c>
      <c r="H18" s="17">
        <v>12</v>
      </c>
      <c r="I18" s="17" t="s">
        <v>51</v>
      </c>
      <c r="J18" s="17" t="s">
        <v>52</v>
      </c>
      <c r="L18" s="17">
        <v>0</v>
      </c>
      <c r="M18" s="17">
        <v>12</v>
      </c>
      <c r="O18" s="17">
        <v>0</v>
      </c>
      <c r="P18">
        <v>1771735472</v>
      </c>
      <c r="Q18">
        <v>4347</v>
      </c>
      <c r="T18" t="s">
        <v>53</v>
      </c>
      <c r="U18">
        <f>MATCH(D18,Отчет!$D$1:$D$65536,0)</f>
        <v>21</v>
      </c>
    </row>
    <row r="19" spans="1:21" x14ac:dyDescent="0.2">
      <c r="A19" s="17">
        <v>1844478458</v>
      </c>
      <c r="C19" s="17" t="s">
        <v>48</v>
      </c>
      <c r="D19" s="17">
        <v>1656789841</v>
      </c>
      <c r="E19" s="7" t="s">
        <v>44</v>
      </c>
      <c r="F19" s="17" t="s">
        <v>62</v>
      </c>
      <c r="G19" s="7" t="s">
        <v>63</v>
      </c>
      <c r="H19" s="17">
        <v>12</v>
      </c>
      <c r="I19" s="17" t="s">
        <v>51</v>
      </c>
      <c r="J19" s="17" t="s">
        <v>52</v>
      </c>
      <c r="L19" s="17">
        <v>0</v>
      </c>
      <c r="M19" s="17">
        <v>12</v>
      </c>
      <c r="O19" s="17">
        <v>0</v>
      </c>
      <c r="P19">
        <v>1771735472</v>
      </c>
      <c r="Q19">
        <v>4347</v>
      </c>
      <c r="T19" t="s">
        <v>53</v>
      </c>
      <c r="U19">
        <f>MATCH(D19,Отчет!$D$1:$D$65536,0)</f>
        <v>20</v>
      </c>
    </row>
    <row r="20" spans="1:21" x14ac:dyDescent="0.2">
      <c r="A20" s="17">
        <v>1844478341</v>
      </c>
      <c r="C20" s="17" t="s">
        <v>48</v>
      </c>
      <c r="D20" s="17">
        <v>1656706059</v>
      </c>
      <c r="E20" s="7" t="s">
        <v>40</v>
      </c>
      <c r="F20" s="17" t="s">
        <v>49</v>
      </c>
      <c r="G20" s="7" t="s">
        <v>63</v>
      </c>
      <c r="H20" s="17">
        <v>12</v>
      </c>
      <c r="I20" s="17" t="s">
        <v>51</v>
      </c>
      <c r="J20" s="17" t="s">
        <v>52</v>
      </c>
      <c r="L20" s="17">
        <v>0</v>
      </c>
      <c r="M20" s="17">
        <v>12</v>
      </c>
      <c r="O20" s="17">
        <v>0</v>
      </c>
      <c r="P20">
        <v>1771735472</v>
      </c>
      <c r="Q20">
        <v>4347</v>
      </c>
      <c r="T20" t="s">
        <v>53</v>
      </c>
      <c r="U20">
        <f>MATCH(D20,Отчет!$D$1:$D$65536,0)</f>
        <v>12</v>
      </c>
    </row>
    <row r="21" spans="1:21" x14ac:dyDescent="0.2">
      <c r="A21" s="17">
        <v>1844478527</v>
      </c>
      <c r="C21" s="17" t="s">
        <v>48</v>
      </c>
      <c r="D21" s="17">
        <v>1656706032</v>
      </c>
      <c r="E21" s="7" t="s">
        <v>47</v>
      </c>
      <c r="F21" s="17" t="s">
        <v>59</v>
      </c>
      <c r="G21" s="7" t="s">
        <v>63</v>
      </c>
      <c r="H21" s="17">
        <v>12</v>
      </c>
      <c r="I21" s="17" t="s">
        <v>51</v>
      </c>
      <c r="J21" s="17" t="s">
        <v>52</v>
      </c>
      <c r="L21" s="17">
        <v>0</v>
      </c>
      <c r="M21" s="17">
        <v>12</v>
      </c>
      <c r="O21" s="17">
        <v>0</v>
      </c>
      <c r="P21">
        <v>1771735472</v>
      </c>
      <c r="Q21">
        <v>4347</v>
      </c>
      <c r="T21" t="s">
        <v>53</v>
      </c>
      <c r="U21">
        <f>MATCH(D21,Отчет!$D$1:$D$65536,0)</f>
        <v>14</v>
      </c>
    </row>
    <row r="22" spans="1:21" x14ac:dyDescent="0.2">
      <c r="A22" s="17">
        <v>1844478501</v>
      </c>
      <c r="C22" s="17" t="s">
        <v>48</v>
      </c>
      <c r="D22" s="17">
        <v>1656706002</v>
      </c>
      <c r="E22" s="7" t="s">
        <v>46</v>
      </c>
      <c r="F22" s="17" t="s">
        <v>57</v>
      </c>
      <c r="G22" s="7" t="s">
        <v>63</v>
      </c>
      <c r="H22" s="17">
        <v>12</v>
      </c>
      <c r="I22" s="17" t="s">
        <v>51</v>
      </c>
      <c r="J22" s="17" t="s">
        <v>52</v>
      </c>
      <c r="L22" s="17">
        <v>0</v>
      </c>
      <c r="M22" s="17">
        <v>12</v>
      </c>
      <c r="O22" s="17">
        <v>0</v>
      </c>
      <c r="P22">
        <v>1771735472</v>
      </c>
      <c r="Q22">
        <v>4347</v>
      </c>
      <c r="T22" t="s">
        <v>53</v>
      </c>
      <c r="U22">
        <f>MATCH(D22,Отчет!$D$1:$D$65536,0)</f>
        <v>13</v>
      </c>
    </row>
    <row r="23" spans="1:21" x14ac:dyDescent="0.2">
      <c r="A23" s="17">
        <v>1844478356</v>
      </c>
      <c r="C23" s="17" t="s">
        <v>48</v>
      </c>
      <c r="D23" s="17">
        <v>1656705870</v>
      </c>
      <c r="E23" s="7" t="s">
        <v>41</v>
      </c>
      <c r="F23" s="17" t="s">
        <v>61</v>
      </c>
      <c r="G23" s="7" t="s">
        <v>64</v>
      </c>
      <c r="H23" s="17">
        <v>8</v>
      </c>
      <c r="I23" s="17" t="s">
        <v>51</v>
      </c>
      <c r="J23" s="17" t="s">
        <v>52</v>
      </c>
      <c r="L23" s="17">
        <v>0</v>
      </c>
      <c r="M23" s="17">
        <v>8</v>
      </c>
      <c r="O23" s="17">
        <v>0</v>
      </c>
      <c r="P23">
        <v>1771735472</v>
      </c>
      <c r="Q23">
        <v>2098</v>
      </c>
      <c r="S23" t="s">
        <v>65</v>
      </c>
      <c r="T23" t="s">
        <v>53</v>
      </c>
      <c r="U23">
        <f>MATCH(D23,Отчет!$D$1:$D$65536,0)</f>
        <v>19</v>
      </c>
    </row>
    <row r="24" spans="1:21" x14ac:dyDescent="0.2">
      <c r="A24" s="17">
        <v>1844478332</v>
      </c>
      <c r="C24" s="17" t="s">
        <v>48</v>
      </c>
      <c r="D24" s="17">
        <v>1656706059</v>
      </c>
      <c r="E24" s="7" t="s">
        <v>40</v>
      </c>
      <c r="F24" s="17" t="s">
        <v>49</v>
      </c>
      <c r="G24" s="7" t="s">
        <v>64</v>
      </c>
      <c r="H24" s="17">
        <v>8</v>
      </c>
      <c r="I24" s="17" t="s">
        <v>51</v>
      </c>
      <c r="J24" s="17" t="s">
        <v>52</v>
      </c>
      <c r="L24" s="17">
        <v>0</v>
      </c>
      <c r="M24" s="17">
        <v>8</v>
      </c>
      <c r="O24" s="17">
        <v>0</v>
      </c>
      <c r="P24">
        <v>1771735472</v>
      </c>
      <c r="Q24">
        <v>2098</v>
      </c>
      <c r="S24" t="s">
        <v>65</v>
      </c>
      <c r="T24" t="s">
        <v>53</v>
      </c>
      <c r="U24">
        <f>MATCH(D24,Отчет!$D$1:$D$65536,0)</f>
        <v>12</v>
      </c>
    </row>
    <row r="25" spans="1:21" x14ac:dyDescent="0.2">
      <c r="A25" s="17">
        <v>1844478278</v>
      </c>
      <c r="C25" s="17" t="s">
        <v>48</v>
      </c>
      <c r="D25" s="17">
        <v>1656705784</v>
      </c>
      <c r="E25" s="7" t="s">
        <v>38</v>
      </c>
      <c r="F25" s="17" t="s">
        <v>56</v>
      </c>
      <c r="G25" s="7" t="s">
        <v>64</v>
      </c>
      <c r="H25" s="17">
        <v>8</v>
      </c>
      <c r="I25" s="17" t="s">
        <v>51</v>
      </c>
      <c r="J25" s="17" t="s">
        <v>52</v>
      </c>
      <c r="L25" s="17">
        <v>0</v>
      </c>
      <c r="M25" s="17">
        <v>8</v>
      </c>
      <c r="O25" s="17">
        <v>0</v>
      </c>
      <c r="P25">
        <v>1771735472</v>
      </c>
      <c r="Q25">
        <v>2098</v>
      </c>
      <c r="S25" t="s">
        <v>65</v>
      </c>
      <c r="T25" t="s">
        <v>53</v>
      </c>
      <c r="U25">
        <f>MATCH(D25,Отчет!$D$1:$D$65536,0)</f>
        <v>16</v>
      </c>
    </row>
    <row r="26" spans="1:21" x14ac:dyDescent="0.2">
      <c r="A26" s="17">
        <v>1844478306</v>
      </c>
      <c r="C26" s="17" t="s">
        <v>48</v>
      </c>
      <c r="D26" s="17">
        <v>1656705843</v>
      </c>
      <c r="E26" s="7" t="s">
        <v>39</v>
      </c>
      <c r="F26" s="17" t="s">
        <v>58</v>
      </c>
      <c r="G26" s="7" t="s">
        <v>64</v>
      </c>
      <c r="H26" s="17">
        <v>8</v>
      </c>
      <c r="I26" s="17" t="s">
        <v>51</v>
      </c>
      <c r="J26" s="17" t="s">
        <v>52</v>
      </c>
      <c r="L26" s="17">
        <v>0</v>
      </c>
      <c r="M26" s="17">
        <v>8</v>
      </c>
      <c r="O26" s="17">
        <v>0</v>
      </c>
      <c r="P26">
        <v>1771735472</v>
      </c>
      <c r="Q26">
        <v>2098</v>
      </c>
      <c r="S26" t="s">
        <v>65</v>
      </c>
      <c r="T26" t="s">
        <v>53</v>
      </c>
      <c r="U26">
        <f>MATCH(D26,Отчет!$D$1:$D$65536,0)</f>
        <v>17</v>
      </c>
    </row>
    <row r="27" spans="1:21" x14ac:dyDescent="0.2">
      <c r="A27" s="17">
        <v>1844478407</v>
      </c>
      <c r="C27" s="17" t="s">
        <v>48</v>
      </c>
      <c r="D27" s="17">
        <v>1656705921</v>
      </c>
      <c r="E27" s="7" t="s">
        <v>43</v>
      </c>
      <c r="F27" s="17" t="s">
        <v>54</v>
      </c>
      <c r="G27" s="7" t="s">
        <v>64</v>
      </c>
      <c r="H27" s="17">
        <v>8</v>
      </c>
      <c r="I27" s="17" t="s">
        <v>51</v>
      </c>
      <c r="J27" s="17" t="s">
        <v>52</v>
      </c>
      <c r="L27" s="17">
        <v>0</v>
      </c>
      <c r="M27" s="17">
        <v>8</v>
      </c>
      <c r="O27" s="17">
        <v>0</v>
      </c>
      <c r="P27">
        <v>1771735472</v>
      </c>
      <c r="Q27">
        <v>2098</v>
      </c>
      <c r="S27" t="s">
        <v>65</v>
      </c>
      <c r="T27" t="s">
        <v>53</v>
      </c>
      <c r="U27">
        <f>MATCH(D27,Отчет!$D$1:$D$65536,0)</f>
        <v>15</v>
      </c>
    </row>
    <row r="28" spans="1:21" x14ac:dyDescent="0.2">
      <c r="A28" s="17">
        <v>1844478515</v>
      </c>
      <c r="C28" s="17" t="s">
        <v>48</v>
      </c>
      <c r="D28" s="17">
        <v>1656706032</v>
      </c>
      <c r="E28" s="7" t="s">
        <v>47</v>
      </c>
      <c r="F28" s="17" t="s">
        <v>59</v>
      </c>
      <c r="G28" s="7" t="s">
        <v>64</v>
      </c>
      <c r="H28" s="17">
        <v>8</v>
      </c>
      <c r="I28" s="17" t="s">
        <v>51</v>
      </c>
      <c r="J28" s="17" t="s">
        <v>52</v>
      </c>
      <c r="L28" s="17">
        <v>0</v>
      </c>
      <c r="M28" s="17">
        <v>8</v>
      </c>
      <c r="O28" s="17">
        <v>0</v>
      </c>
      <c r="P28">
        <v>1771735472</v>
      </c>
      <c r="Q28">
        <v>2098</v>
      </c>
      <c r="S28" t="s">
        <v>65</v>
      </c>
      <c r="T28" t="s">
        <v>53</v>
      </c>
      <c r="U28">
        <f>MATCH(D28,Отчет!$D$1:$D$65536,0)</f>
        <v>14</v>
      </c>
    </row>
    <row r="29" spans="1:21" x14ac:dyDescent="0.2">
      <c r="A29" s="17">
        <v>1844478386</v>
      </c>
      <c r="C29" s="17" t="s">
        <v>48</v>
      </c>
      <c r="D29" s="17">
        <v>1656705896</v>
      </c>
      <c r="E29" s="7" t="s">
        <v>42</v>
      </c>
      <c r="F29" s="17" t="s">
        <v>55</v>
      </c>
      <c r="G29" s="7" t="s">
        <v>64</v>
      </c>
      <c r="H29" s="17">
        <v>8</v>
      </c>
      <c r="I29" s="17" t="s">
        <v>51</v>
      </c>
      <c r="J29" s="17" t="s">
        <v>52</v>
      </c>
      <c r="L29" s="17">
        <v>0</v>
      </c>
      <c r="M29" s="17">
        <v>8</v>
      </c>
      <c r="O29" s="17">
        <v>0</v>
      </c>
      <c r="P29">
        <v>1771735472</v>
      </c>
      <c r="Q29">
        <v>2098</v>
      </c>
      <c r="S29" t="s">
        <v>65</v>
      </c>
      <c r="T29" t="s">
        <v>53</v>
      </c>
      <c r="U29">
        <f>MATCH(D29,Отчет!$D$1:$D$65536,0)</f>
        <v>18</v>
      </c>
    </row>
    <row r="30" spans="1:21" x14ac:dyDescent="0.2">
      <c r="A30" s="17">
        <v>1844478450</v>
      </c>
      <c r="C30" s="17" t="s">
        <v>48</v>
      </c>
      <c r="D30" s="17">
        <v>1656789841</v>
      </c>
      <c r="E30" s="7" t="s">
        <v>44</v>
      </c>
      <c r="F30" s="17" t="s">
        <v>62</v>
      </c>
      <c r="G30" s="7" t="s">
        <v>64</v>
      </c>
      <c r="H30" s="17">
        <v>8</v>
      </c>
      <c r="I30" s="17" t="s">
        <v>51</v>
      </c>
      <c r="J30" s="17" t="s">
        <v>52</v>
      </c>
      <c r="L30" s="17">
        <v>0</v>
      </c>
      <c r="M30" s="17">
        <v>8</v>
      </c>
      <c r="O30" s="17">
        <v>0</v>
      </c>
      <c r="P30">
        <v>1771735472</v>
      </c>
      <c r="Q30">
        <v>2098</v>
      </c>
      <c r="S30" t="s">
        <v>65</v>
      </c>
      <c r="T30" t="s">
        <v>53</v>
      </c>
      <c r="U30">
        <f>MATCH(D30,Отчет!$D$1:$D$65536,0)</f>
        <v>20</v>
      </c>
    </row>
    <row r="31" spans="1:21" x14ac:dyDescent="0.2">
      <c r="A31" s="17">
        <v>1844478492</v>
      </c>
      <c r="C31" s="17" t="s">
        <v>48</v>
      </c>
      <c r="D31" s="17">
        <v>1656706002</v>
      </c>
      <c r="E31" s="7" t="s">
        <v>46</v>
      </c>
      <c r="F31" s="17" t="s">
        <v>57</v>
      </c>
      <c r="G31" s="7" t="s">
        <v>64</v>
      </c>
      <c r="H31" s="17">
        <v>8</v>
      </c>
      <c r="I31" s="17" t="s">
        <v>51</v>
      </c>
      <c r="J31" s="17" t="s">
        <v>52</v>
      </c>
      <c r="L31" s="17">
        <v>0</v>
      </c>
      <c r="M31" s="17">
        <v>8</v>
      </c>
      <c r="O31" s="17">
        <v>0</v>
      </c>
      <c r="P31">
        <v>1771735472</v>
      </c>
      <c r="Q31">
        <v>2098</v>
      </c>
      <c r="S31" t="s">
        <v>65</v>
      </c>
      <c r="T31" t="s">
        <v>53</v>
      </c>
      <c r="U31">
        <f>MATCH(D31,Отчет!$D$1:$D$65536,0)</f>
        <v>13</v>
      </c>
    </row>
    <row r="32" spans="1:21" x14ac:dyDescent="0.2">
      <c r="A32" s="17">
        <v>1844478470</v>
      </c>
      <c r="C32" s="17" t="s">
        <v>48</v>
      </c>
      <c r="D32" s="17">
        <v>1760690223</v>
      </c>
      <c r="E32" s="7" t="s">
        <v>45</v>
      </c>
      <c r="F32" s="17" t="s">
        <v>60</v>
      </c>
      <c r="G32" s="7" t="s">
        <v>64</v>
      </c>
      <c r="H32" s="17">
        <v>8</v>
      </c>
      <c r="I32" s="17" t="s">
        <v>51</v>
      </c>
      <c r="J32" s="17" t="s">
        <v>52</v>
      </c>
      <c r="L32" s="17">
        <v>0</v>
      </c>
      <c r="M32" s="17">
        <v>8</v>
      </c>
      <c r="O32" s="17">
        <v>0</v>
      </c>
      <c r="P32">
        <v>1771735472</v>
      </c>
      <c r="Q32">
        <v>2098</v>
      </c>
      <c r="S32" t="s">
        <v>65</v>
      </c>
      <c r="T32" t="s">
        <v>53</v>
      </c>
      <c r="U32">
        <f>MATCH(D32,Отчет!$D$1:$D$65536,0)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2006-05-18T19:55:00Z</dcterms:created>
  <dcterms:modified xsi:type="dcterms:W3CDTF">2018-07-18T21:47:29Z</dcterms:modified>
</cp:coreProperties>
</file>