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1069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7" i="1"/>
  <c r="M6" i="1"/>
  <c r="O6" i="1" s="1"/>
  <c r="M12" i="1"/>
  <c r="M13" i="1"/>
  <c r="O13" i="1" s="1"/>
  <c r="O12" i="1"/>
  <c r="M11" i="1"/>
  <c r="M10" i="1"/>
  <c r="O7" i="1"/>
  <c r="O8" i="1"/>
  <c r="O9" i="1"/>
  <c r="O10" i="1"/>
  <c r="O11" i="1"/>
  <c r="M8" i="1"/>
  <c r="O14" i="1" l="1"/>
  <c r="Q14" i="1" s="1"/>
  <c r="E9" i="1"/>
  <c r="K21" i="1" l="1"/>
  <c r="K7" i="1"/>
  <c r="K8" i="1"/>
  <c r="K9" i="1"/>
  <c r="H24" i="1"/>
  <c r="H25" i="1"/>
  <c r="H26" i="1"/>
  <c r="H27" i="1"/>
  <c r="H28" i="1"/>
  <c r="H29" i="1"/>
  <c r="H30" i="1"/>
  <c r="H31" i="1"/>
  <c r="H32" i="1"/>
  <c r="H33" i="1"/>
  <c r="H34" i="1"/>
  <c r="H23" i="1"/>
  <c r="H21" i="1"/>
  <c r="H17" i="1"/>
  <c r="H18" i="1"/>
  <c r="H19" i="1"/>
  <c r="H16" i="1"/>
  <c r="H12" i="1"/>
  <c r="H13" i="1"/>
  <c r="H14" i="1"/>
  <c r="H11" i="1"/>
  <c r="H7" i="1"/>
  <c r="H8" i="1"/>
  <c r="H9" i="1"/>
  <c r="K34" i="1"/>
  <c r="K33" i="1"/>
  <c r="K32" i="1"/>
  <c r="K31" i="1"/>
  <c r="K30" i="1"/>
  <c r="K29" i="1"/>
  <c r="K28" i="1"/>
  <c r="K27" i="1"/>
  <c r="K26" i="1"/>
  <c r="K25" i="1"/>
  <c r="K24" i="1"/>
  <c r="K23" i="1"/>
  <c r="K19" i="1"/>
  <c r="K18" i="1"/>
  <c r="K17" i="1"/>
  <c r="K16" i="1"/>
  <c r="K14" i="1"/>
  <c r="K13" i="1"/>
  <c r="K12" i="1"/>
  <c r="K11" i="1"/>
  <c r="K6" i="1"/>
  <c r="H6" i="1"/>
  <c r="E24" i="1"/>
  <c r="E25" i="1"/>
  <c r="E26" i="1"/>
  <c r="E27" i="1"/>
  <c r="E28" i="1"/>
  <c r="E29" i="1"/>
  <c r="E30" i="1"/>
  <c r="E31" i="1"/>
  <c r="E32" i="1"/>
  <c r="E33" i="1"/>
  <c r="E34" i="1"/>
  <c r="E23" i="1"/>
  <c r="E21" i="1"/>
  <c r="E17" i="1"/>
  <c r="E18" i="1"/>
  <c r="E19" i="1"/>
  <c r="E16" i="1"/>
  <c r="E12" i="1"/>
  <c r="E13" i="1"/>
  <c r="E14" i="1"/>
  <c r="E11" i="1"/>
  <c r="E7" i="1"/>
  <c r="E8" i="1"/>
  <c r="E6" i="1"/>
  <c r="K35" i="1" l="1"/>
  <c r="H35" i="1"/>
  <c r="E35" i="1"/>
</calcChain>
</file>

<file path=xl/sharedStrings.xml><?xml version="1.0" encoding="utf-8"?>
<sst xmlns="http://schemas.openxmlformats.org/spreadsheetml/2006/main" count="51" uniqueCount="35">
  <si>
    <t>Наименование оборудования</t>
  </si>
  <si>
    <t>кол-во</t>
  </si>
  <si>
    <t>Цена ед.</t>
  </si>
  <si>
    <t>цена, общ.</t>
  </si>
  <si>
    <t>№п/п</t>
  </si>
  <si>
    <t>Проектор Epson EB-W42</t>
  </si>
  <si>
    <t>Установка проектора Epson EB-W42, включая потолочный кронштейн проектора, кабельную коммутацию и настенную розетку с разъемами VGA и HDMI</t>
  </si>
  <si>
    <t>Lumien Master Control LMC-100109 244x183. Моторизованный экран, 4:3, настенно-потолочный, белый</t>
  </si>
  <si>
    <t>Установка экрана моторизированного Lumien Master Control LMC-100109 244x183, включая кабельную коммутацию и настенный пульт управления экраном</t>
  </si>
  <si>
    <t>Прокладка дополнительного кабеля VGA с установкой дополнительной настенной коробки с проходным разъемом VGA для подключения существующего проектора по протоклу VGA, в дополнение к существующему кабельлю с разъемом HDMI. Прокладку осуществлять в существующих коробах ПВХ.</t>
  </si>
  <si>
    <t>Кабельная коммутация
(Факультет биснеса и менеджмента, Б.Трехсвятительский д.3, ауд.109, 115, 430, 512, 513, 518, 521, 522)</t>
  </si>
  <si>
    <t>Видеопроекционное оборудование
(Факультет биснеса и менеджмента, Б.Трехсвятительский д.3, ауд.434, 438, 526)</t>
  </si>
  <si>
    <t>Видеопроекционное оборудование
( Департамент Ин.Яз, Ст.Басманная 21/4, В-303, 309, 406, 506, 510, 602, 616, 617, 619)</t>
  </si>
  <si>
    <t>Демонтаж проектора и кабельной коммутации заказчика ауд.П505</t>
  </si>
  <si>
    <t>Монтаж проектора заказчика, ауд. 409. Новый потолочный кронштейн проектора и новую и кабельную коммутацию предоставляет подрядчик</t>
  </si>
  <si>
    <t>Установка проектора Epson EB-W42, включая потолочный кронштейн проектора и кабельную коммутацию</t>
  </si>
  <si>
    <t>Установка проектора Epson EB-W42, включая потолочный/настенный кронштейн проектора и кабельную коммутацию, ауд. 526</t>
  </si>
  <si>
    <t>Lumien Master Control LMC-100110 229x305. Моторизованный экран, 4:3, настенно-потолочный, белый</t>
  </si>
  <si>
    <t>Установка экрана моторизированного Lumien Master Control LMC-100110 229x305, включая кабельную коммутацию и настенный пульт управления экраном</t>
  </si>
  <si>
    <t>Видеопроекционное оборудование
(Факультет физики, Ст.Басманная 21/4, Б-700, 708, 812, Зал заседаний, 810, 808, 807)</t>
  </si>
  <si>
    <t>Усилитель трансляционный ROXTON AA-120</t>
  </si>
  <si>
    <t>Микрофон ручной Shure PG48</t>
  </si>
  <si>
    <t>Стойка для микрофона настольная ROXTON TES-5600ZJ1</t>
  </si>
  <si>
    <t>Двухполосная акустическая система ROXTON MS-40T</t>
  </si>
  <si>
    <t>Шкаф рэковый настенный, 12U, дверца - стекло, с замком</t>
  </si>
  <si>
    <t>Монтаж звукового оборудования, 1 аудитория</t>
  </si>
  <si>
    <t>Видеопроекционное оборудование
(Факультет коммуникации, медиа и дизайна, Хитровский пер. 2/8, ауд.П204, П408, П409, П505, П509, П510)</t>
  </si>
  <si>
    <t>ООО "Альфаком"</t>
  </si>
  <si>
    <t>Итого:</t>
  </si>
  <si>
    <t xml:space="preserve">Начальник управления системно-технической инфраструктуры и сервисов </t>
  </si>
  <si>
    <t>Б.Л. Линецкий</t>
  </si>
  <si>
    <t>Обоснование цены на поставку и монтаж мультимедийного оборудования</t>
  </si>
  <si>
    <t>ООО "Интакт"</t>
  </si>
  <si>
    <t>ЗАО "КРОК инкорпорейтед"</t>
  </si>
  <si>
    <t>Предлагаем установить начальную (максимальную) цену запроса котировок в электронной форме в объеме 2 619 600,00 руб. (два миллиона шестьсот девятнадцать тысяч шестьсот рублей 00 копеек).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</si>
</sst>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0" fillId="0" borderId="0" xfId="0" applyBorder="1"/>
    <xf numFmtId="0" fontId="1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3"/>
  <sheetViews>
    <sheetView tabSelected="1" workbookViewId="0">
      <selection activeCell="Q12" sqref="Q12"/>
    </sheetView>
  </sheetViews>
  <sheetFormatPr defaultRowHeight="15" x14ac:dyDescent="0.25"/>
  <cols>
    <col min="1" max="1" width="12" customWidth="1"/>
    <col min="2" max="2" width="70.140625" customWidth="1"/>
    <col min="3" max="3" width="11" customWidth="1"/>
    <col min="4" max="4" width="11.42578125" customWidth="1"/>
    <col min="5" max="5" width="14.42578125" customWidth="1"/>
    <col min="6" max="6" width="11" customWidth="1"/>
    <col min="7" max="7" width="11.42578125" customWidth="1"/>
    <col min="8" max="8" width="14.42578125" customWidth="1"/>
    <col min="9" max="9" width="11" customWidth="1"/>
    <col min="10" max="10" width="11.42578125" customWidth="1"/>
    <col min="11" max="11" width="14.42578125" customWidth="1"/>
    <col min="12" max="12" width="11.5703125" customWidth="1"/>
  </cols>
  <sheetData>
    <row r="1" spans="1:17" ht="18.75" x14ac:dyDescent="0.3">
      <c r="A1" s="33" t="s">
        <v>31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17" x14ac:dyDescent="0.25">
      <c r="A3" s="34" t="s">
        <v>4</v>
      </c>
      <c r="B3" s="35" t="s">
        <v>0</v>
      </c>
      <c r="C3" s="36" t="s">
        <v>32</v>
      </c>
      <c r="D3" s="37"/>
      <c r="E3" s="38"/>
      <c r="F3" s="36" t="s">
        <v>27</v>
      </c>
      <c r="G3" s="37"/>
      <c r="H3" s="38"/>
      <c r="I3" s="36" t="s">
        <v>33</v>
      </c>
      <c r="J3" s="37"/>
      <c r="K3" s="38"/>
    </row>
    <row r="4" spans="1:17" x14ac:dyDescent="0.25">
      <c r="A4" s="34"/>
      <c r="B4" s="35"/>
      <c r="C4" s="15" t="s">
        <v>1</v>
      </c>
      <c r="D4" s="15" t="s">
        <v>2</v>
      </c>
      <c r="E4" s="15" t="s">
        <v>3</v>
      </c>
      <c r="F4" s="15" t="s">
        <v>1</v>
      </c>
      <c r="G4" s="15" t="s">
        <v>2</v>
      </c>
      <c r="H4" s="15" t="s">
        <v>3</v>
      </c>
      <c r="I4" s="15" t="s">
        <v>1</v>
      </c>
      <c r="J4" s="15" t="s">
        <v>2</v>
      </c>
      <c r="K4" s="15" t="s">
        <v>3</v>
      </c>
      <c r="L4" s="1"/>
    </row>
    <row r="5" spans="1:17" ht="30" customHeight="1" x14ac:dyDescent="0.25">
      <c r="A5" s="39" t="s">
        <v>12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1"/>
    </row>
    <row r="6" spans="1:17" x14ac:dyDescent="0.25">
      <c r="A6" s="16">
        <v>1</v>
      </c>
      <c r="B6" s="19" t="s">
        <v>5</v>
      </c>
      <c r="C6" s="5">
        <v>9</v>
      </c>
      <c r="D6" s="18">
        <v>68864.509999999995</v>
      </c>
      <c r="E6" s="5">
        <f>C6*D6</f>
        <v>619780.59</v>
      </c>
      <c r="F6" s="5">
        <v>9</v>
      </c>
      <c r="G6" s="18">
        <v>58000</v>
      </c>
      <c r="H6" s="18">
        <f>F6*G6</f>
        <v>522000</v>
      </c>
      <c r="I6" s="5">
        <v>9</v>
      </c>
      <c r="J6" s="21">
        <v>51030</v>
      </c>
      <c r="K6" s="5">
        <f>I6*J6</f>
        <v>459270</v>
      </c>
      <c r="L6" s="1"/>
      <c r="M6" s="18">
        <f>58000+12000+2000</f>
        <v>72000</v>
      </c>
      <c r="N6">
        <v>22</v>
      </c>
      <c r="O6">
        <f>M6*N6</f>
        <v>1584000</v>
      </c>
    </row>
    <row r="7" spans="1:17" ht="45" x14ac:dyDescent="0.25">
      <c r="A7" s="16">
        <v>2</v>
      </c>
      <c r="B7" s="20" t="s">
        <v>6</v>
      </c>
      <c r="C7" s="5">
        <v>9</v>
      </c>
      <c r="D7" s="18">
        <v>24462.880000000001</v>
      </c>
      <c r="E7" s="5">
        <f t="shared" ref="E7:E34" si="0">C7*D7</f>
        <v>220165.92</v>
      </c>
      <c r="F7" s="5">
        <v>9</v>
      </c>
      <c r="G7" s="18">
        <v>12000</v>
      </c>
      <c r="H7" s="18">
        <f t="shared" ref="H7:H34" si="1">F7*G7</f>
        <v>108000</v>
      </c>
      <c r="I7" s="5"/>
      <c r="J7" s="21"/>
      <c r="K7" s="5">
        <f t="shared" ref="K7:K9" si="2">I7*J7</f>
        <v>0</v>
      </c>
      <c r="L7" s="1"/>
      <c r="M7" s="18">
        <f>20000+8000</f>
        <v>28000</v>
      </c>
      <c r="N7">
        <v>17</v>
      </c>
      <c r="O7">
        <f t="shared" ref="O7:O13" si="3">M7*N7</f>
        <v>476000</v>
      </c>
    </row>
    <row r="8" spans="1:17" ht="30" x14ac:dyDescent="0.25">
      <c r="A8" s="16">
        <v>3</v>
      </c>
      <c r="B8" s="19" t="s">
        <v>7</v>
      </c>
      <c r="C8" s="5">
        <v>9</v>
      </c>
      <c r="D8" s="18">
        <v>16628.060000000001</v>
      </c>
      <c r="E8" s="5">
        <f t="shared" si="0"/>
        <v>149652.54</v>
      </c>
      <c r="F8" s="5">
        <v>9</v>
      </c>
      <c r="G8" s="18">
        <v>20000</v>
      </c>
      <c r="H8" s="18">
        <f t="shared" si="1"/>
        <v>180000</v>
      </c>
      <c r="I8" s="5">
        <v>9</v>
      </c>
      <c r="J8" s="21">
        <v>25137</v>
      </c>
      <c r="K8" s="5">
        <f t="shared" si="2"/>
        <v>226233</v>
      </c>
      <c r="L8" s="1"/>
      <c r="M8" s="22">
        <f>26000+8000</f>
        <v>34000</v>
      </c>
      <c r="N8">
        <v>7</v>
      </c>
      <c r="O8">
        <f t="shared" si="3"/>
        <v>238000</v>
      </c>
    </row>
    <row r="9" spans="1:17" ht="45" x14ac:dyDescent="0.25">
      <c r="A9" s="16">
        <v>4</v>
      </c>
      <c r="B9" s="20" t="s">
        <v>8</v>
      </c>
      <c r="C9" s="5">
        <v>9</v>
      </c>
      <c r="D9" s="18">
        <v>24462.880000000001</v>
      </c>
      <c r="E9" s="5">
        <f>C9*D9</f>
        <v>220165.92</v>
      </c>
      <c r="F9" s="5">
        <v>9</v>
      </c>
      <c r="G9" s="18">
        <v>8000</v>
      </c>
      <c r="H9" s="18">
        <f t="shared" si="1"/>
        <v>72000</v>
      </c>
      <c r="I9" s="5"/>
      <c r="J9" s="21"/>
      <c r="K9" s="5">
        <f t="shared" si="2"/>
        <v>0</v>
      </c>
      <c r="L9" s="1"/>
      <c r="M9" s="18">
        <f>19000+1200+1500</f>
        <v>21700</v>
      </c>
      <c r="N9">
        <v>6</v>
      </c>
      <c r="O9">
        <f t="shared" si="3"/>
        <v>130200</v>
      </c>
    </row>
    <row r="10" spans="1:17" ht="31.5" customHeight="1" x14ac:dyDescent="0.25">
      <c r="A10" s="39" t="s">
        <v>19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1"/>
      <c r="M10" s="18">
        <f>6500+1200</f>
        <v>7700</v>
      </c>
      <c r="N10">
        <v>6</v>
      </c>
      <c r="O10">
        <f t="shared" si="3"/>
        <v>46200</v>
      </c>
    </row>
    <row r="11" spans="1:17" x14ac:dyDescent="0.25">
      <c r="A11" s="16">
        <v>5</v>
      </c>
      <c r="B11" s="19" t="s">
        <v>5</v>
      </c>
      <c r="C11" s="7">
        <v>7</v>
      </c>
      <c r="D11" s="18">
        <v>68864.509999999995</v>
      </c>
      <c r="E11" s="5">
        <f t="shared" si="0"/>
        <v>482051.56999999995</v>
      </c>
      <c r="F11" s="7">
        <v>7</v>
      </c>
      <c r="G11" s="21">
        <v>58000</v>
      </c>
      <c r="H11" s="18">
        <f t="shared" si="1"/>
        <v>406000</v>
      </c>
      <c r="I11" s="7">
        <v>7</v>
      </c>
      <c r="J11" s="21">
        <v>51030</v>
      </c>
      <c r="K11" s="5">
        <f t="shared" ref="K11:K14" si="4">I11*J11</f>
        <v>357210</v>
      </c>
      <c r="L11" s="1"/>
      <c r="M11" s="18">
        <f>2200+1200</f>
        <v>3400</v>
      </c>
      <c r="N11">
        <v>6</v>
      </c>
      <c r="O11">
        <f t="shared" si="3"/>
        <v>20400</v>
      </c>
    </row>
    <row r="12" spans="1:17" ht="45" x14ac:dyDescent="0.25">
      <c r="A12" s="16">
        <v>6</v>
      </c>
      <c r="B12" s="20" t="s">
        <v>6</v>
      </c>
      <c r="C12" s="7">
        <v>7</v>
      </c>
      <c r="D12" s="18">
        <v>24462.880000000001</v>
      </c>
      <c r="E12" s="5">
        <f t="shared" si="0"/>
        <v>171240.16</v>
      </c>
      <c r="F12" s="7">
        <v>7</v>
      </c>
      <c r="G12" s="18">
        <v>12000</v>
      </c>
      <c r="H12" s="18">
        <f t="shared" si="1"/>
        <v>84000</v>
      </c>
      <c r="I12" s="7"/>
      <c r="J12" s="21"/>
      <c r="K12" s="5">
        <f t="shared" si="4"/>
        <v>0</v>
      </c>
      <c r="L12" s="1"/>
      <c r="M12" s="18">
        <f>4200+600</f>
        <v>4800</v>
      </c>
      <c r="N12">
        <v>12</v>
      </c>
      <c r="O12">
        <f t="shared" si="3"/>
        <v>57600</v>
      </c>
    </row>
    <row r="13" spans="1:17" ht="30" x14ac:dyDescent="0.25">
      <c r="A13" s="16">
        <v>7</v>
      </c>
      <c r="B13" s="19" t="s">
        <v>17</v>
      </c>
      <c r="C13" s="7">
        <v>7</v>
      </c>
      <c r="D13" s="18">
        <v>22711.5</v>
      </c>
      <c r="E13" s="5">
        <f t="shared" si="0"/>
        <v>158980.5</v>
      </c>
      <c r="F13" s="7">
        <v>7</v>
      </c>
      <c r="G13" s="22">
        <v>26000</v>
      </c>
      <c r="H13" s="18">
        <f t="shared" si="1"/>
        <v>182000</v>
      </c>
      <c r="I13" s="7">
        <v>7</v>
      </c>
      <c r="J13" s="21">
        <v>33894</v>
      </c>
      <c r="K13" s="5">
        <f t="shared" si="4"/>
        <v>237258</v>
      </c>
      <c r="L13" s="1"/>
      <c r="M13" s="18">
        <f>10000+1200</f>
        <v>11200</v>
      </c>
      <c r="N13">
        <v>6</v>
      </c>
      <c r="O13">
        <f t="shared" si="3"/>
        <v>67200</v>
      </c>
    </row>
    <row r="14" spans="1:17" ht="45" x14ac:dyDescent="0.25">
      <c r="A14" s="16">
        <v>8</v>
      </c>
      <c r="B14" s="20" t="s">
        <v>18</v>
      </c>
      <c r="C14" s="7">
        <v>7</v>
      </c>
      <c r="D14" s="18">
        <v>24462.880000000001</v>
      </c>
      <c r="E14" s="5">
        <f t="shared" si="0"/>
        <v>171240.16</v>
      </c>
      <c r="F14" s="7">
        <v>7</v>
      </c>
      <c r="G14" s="18">
        <v>8000</v>
      </c>
      <c r="H14" s="18">
        <f t="shared" si="1"/>
        <v>56000</v>
      </c>
      <c r="I14" s="7">
        <v>1</v>
      </c>
      <c r="J14" s="21">
        <v>363900</v>
      </c>
      <c r="K14" s="5">
        <f t="shared" si="4"/>
        <v>363900</v>
      </c>
      <c r="L14" s="1"/>
      <c r="O14">
        <f>SUM(O6:O13)</f>
        <v>2619600</v>
      </c>
      <c r="P14">
        <v>2619600</v>
      </c>
      <c r="Q14">
        <f>P14-O14</f>
        <v>0</v>
      </c>
    </row>
    <row r="15" spans="1:17" ht="30" customHeight="1" x14ac:dyDescent="0.25">
      <c r="A15" s="39" t="s">
        <v>11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1"/>
    </row>
    <row r="16" spans="1:17" x14ac:dyDescent="0.25">
      <c r="A16" s="16">
        <v>9</v>
      </c>
      <c r="B16" s="4" t="s">
        <v>5</v>
      </c>
      <c r="C16" s="7">
        <v>1</v>
      </c>
      <c r="D16" s="18">
        <v>68864.509999999995</v>
      </c>
      <c r="E16" s="5">
        <f t="shared" si="0"/>
        <v>68864.509999999995</v>
      </c>
      <c r="F16" s="7">
        <v>1</v>
      </c>
      <c r="G16" s="18">
        <v>58000</v>
      </c>
      <c r="H16" s="18">
        <f t="shared" si="1"/>
        <v>58000</v>
      </c>
      <c r="I16" s="7">
        <v>1</v>
      </c>
      <c r="J16" s="21">
        <v>51030</v>
      </c>
      <c r="K16" s="5">
        <f t="shared" ref="K16:K19" si="5">I16*J16</f>
        <v>51030</v>
      </c>
      <c r="L16" s="1"/>
    </row>
    <row r="17" spans="1:12" ht="30" x14ac:dyDescent="0.25">
      <c r="A17" s="16">
        <v>10</v>
      </c>
      <c r="B17" s="6" t="s">
        <v>16</v>
      </c>
      <c r="C17" s="7">
        <v>1</v>
      </c>
      <c r="D17" s="18">
        <v>28164.21</v>
      </c>
      <c r="E17" s="5">
        <f t="shared" si="0"/>
        <v>28164.21</v>
      </c>
      <c r="F17" s="7">
        <v>1</v>
      </c>
      <c r="G17" s="22">
        <v>12000</v>
      </c>
      <c r="H17" s="18">
        <f t="shared" si="1"/>
        <v>12000</v>
      </c>
      <c r="I17" s="7">
        <v>1</v>
      </c>
      <c r="J17" s="21"/>
      <c r="K17" s="5">
        <f t="shared" si="5"/>
        <v>0</v>
      </c>
      <c r="L17" s="1"/>
    </row>
    <row r="18" spans="1:12" ht="30" x14ac:dyDescent="0.25">
      <c r="A18" s="16">
        <v>11</v>
      </c>
      <c r="B18" s="4" t="s">
        <v>7</v>
      </c>
      <c r="C18" s="7">
        <v>3</v>
      </c>
      <c r="D18" s="18">
        <v>16628.060000000001</v>
      </c>
      <c r="E18" s="5">
        <f t="shared" si="0"/>
        <v>49884.180000000008</v>
      </c>
      <c r="F18" s="7">
        <v>3</v>
      </c>
      <c r="G18" s="18">
        <v>20000</v>
      </c>
      <c r="H18" s="18">
        <f t="shared" si="1"/>
        <v>60000</v>
      </c>
      <c r="I18" s="7">
        <v>3</v>
      </c>
      <c r="J18" s="21">
        <v>25137</v>
      </c>
      <c r="K18" s="5">
        <f t="shared" si="5"/>
        <v>75411</v>
      </c>
      <c r="L18" s="1"/>
    </row>
    <row r="19" spans="1:12" ht="45" x14ac:dyDescent="0.25">
      <c r="A19" s="16">
        <v>12</v>
      </c>
      <c r="B19" s="6" t="s">
        <v>8</v>
      </c>
      <c r="C19" s="7">
        <v>3</v>
      </c>
      <c r="D19" s="18">
        <v>28164.21</v>
      </c>
      <c r="E19" s="5">
        <f t="shared" si="0"/>
        <v>84492.63</v>
      </c>
      <c r="F19" s="7">
        <v>3</v>
      </c>
      <c r="G19" s="18">
        <v>8000</v>
      </c>
      <c r="H19" s="18">
        <f t="shared" si="1"/>
        <v>24000</v>
      </c>
      <c r="I19" s="7">
        <v>1</v>
      </c>
      <c r="J19" s="21">
        <v>83000</v>
      </c>
      <c r="K19" s="5">
        <f t="shared" si="5"/>
        <v>83000</v>
      </c>
      <c r="L19" s="1"/>
    </row>
    <row r="20" spans="1:12" ht="34.5" customHeight="1" x14ac:dyDescent="0.25">
      <c r="A20" s="40" t="s">
        <v>10</v>
      </c>
      <c r="B20" s="41"/>
      <c r="C20" s="41"/>
      <c r="D20" s="41"/>
      <c r="E20" s="41"/>
      <c r="F20" s="41"/>
      <c r="G20" s="41"/>
      <c r="H20" s="41"/>
      <c r="I20" s="41"/>
      <c r="J20" s="41"/>
      <c r="K20" s="42"/>
      <c r="L20" s="1"/>
    </row>
    <row r="21" spans="1:12" ht="75" x14ac:dyDescent="0.25">
      <c r="A21" s="16">
        <v>13</v>
      </c>
      <c r="B21" s="6" t="s">
        <v>9</v>
      </c>
      <c r="C21" s="7">
        <v>8</v>
      </c>
      <c r="D21" s="5">
        <v>19313.21</v>
      </c>
      <c r="E21" s="5">
        <f t="shared" si="0"/>
        <v>154505.68</v>
      </c>
      <c r="F21" s="7">
        <v>8</v>
      </c>
      <c r="G21" s="18">
        <v>5000</v>
      </c>
      <c r="H21" s="18">
        <f t="shared" si="1"/>
        <v>40000</v>
      </c>
      <c r="I21" s="7">
        <v>1</v>
      </c>
      <c r="J21" s="21">
        <v>100700</v>
      </c>
      <c r="K21" s="5">
        <f>I21*J21</f>
        <v>100700</v>
      </c>
      <c r="L21" s="1"/>
    </row>
    <row r="22" spans="1:12" ht="31.5" customHeight="1" x14ac:dyDescent="0.25">
      <c r="A22" s="39" t="s">
        <v>26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1"/>
    </row>
    <row r="23" spans="1:12" x14ac:dyDescent="0.25">
      <c r="A23" s="16">
        <v>14</v>
      </c>
      <c r="B23" s="4" t="s">
        <v>5</v>
      </c>
      <c r="C23" s="7">
        <v>5</v>
      </c>
      <c r="D23" s="18">
        <v>68864.509999999995</v>
      </c>
      <c r="E23" s="5">
        <f t="shared" si="0"/>
        <v>344322.55</v>
      </c>
      <c r="F23" s="7">
        <v>5</v>
      </c>
      <c r="G23" s="18">
        <v>58000</v>
      </c>
      <c r="H23" s="18">
        <f t="shared" si="1"/>
        <v>290000</v>
      </c>
      <c r="I23" s="7">
        <v>5</v>
      </c>
      <c r="J23" s="21">
        <v>51030</v>
      </c>
      <c r="K23" s="5">
        <f t="shared" ref="K23:K34" si="6">I23*J23</f>
        <v>255150</v>
      </c>
      <c r="L23" s="1"/>
    </row>
    <row r="24" spans="1:12" ht="30" x14ac:dyDescent="0.25">
      <c r="A24" s="16">
        <v>15</v>
      </c>
      <c r="B24" s="6" t="s">
        <v>15</v>
      </c>
      <c r="C24" s="7">
        <v>5</v>
      </c>
      <c r="D24" s="21">
        <v>8626.48</v>
      </c>
      <c r="E24" s="5">
        <f t="shared" si="0"/>
        <v>43132.399999999994</v>
      </c>
      <c r="F24" s="7">
        <v>5</v>
      </c>
      <c r="G24" s="18">
        <v>12000</v>
      </c>
      <c r="H24" s="18">
        <f t="shared" si="1"/>
        <v>60000</v>
      </c>
      <c r="I24" s="7">
        <v>5</v>
      </c>
      <c r="J24" s="21"/>
      <c r="K24" s="5">
        <f t="shared" si="6"/>
        <v>0</v>
      </c>
      <c r="L24" s="1"/>
    </row>
    <row r="25" spans="1:12" x14ac:dyDescent="0.25">
      <c r="A25" s="16">
        <v>16</v>
      </c>
      <c r="B25" s="6" t="s">
        <v>13</v>
      </c>
      <c r="C25" s="7">
        <v>1</v>
      </c>
      <c r="D25" s="21">
        <v>8626.48</v>
      </c>
      <c r="E25" s="5">
        <f t="shared" si="0"/>
        <v>8626.48</v>
      </c>
      <c r="F25" s="7">
        <v>1</v>
      </c>
      <c r="G25" s="18">
        <v>4000</v>
      </c>
      <c r="H25" s="18">
        <f t="shared" si="1"/>
        <v>4000</v>
      </c>
      <c r="I25" s="7">
        <v>1</v>
      </c>
      <c r="J25" s="21"/>
      <c r="K25" s="5">
        <f t="shared" si="6"/>
        <v>0</v>
      </c>
      <c r="L25" s="1"/>
    </row>
    <row r="26" spans="1:12" ht="30" x14ac:dyDescent="0.25">
      <c r="A26" s="16">
        <v>17</v>
      </c>
      <c r="B26" s="6" t="s">
        <v>14</v>
      </c>
      <c r="C26" s="7">
        <v>1</v>
      </c>
      <c r="D26" s="21">
        <v>8626.48</v>
      </c>
      <c r="E26" s="5">
        <f t="shared" si="0"/>
        <v>8626.48</v>
      </c>
      <c r="F26" s="7">
        <v>1</v>
      </c>
      <c r="G26" s="18">
        <v>9000</v>
      </c>
      <c r="H26" s="18">
        <f t="shared" si="1"/>
        <v>9000</v>
      </c>
      <c r="I26" s="7">
        <v>1</v>
      </c>
      <c r="J26" s="21"/>
      <c r="K26" s="5">
        <f t="shared" si="6"/>
        <v>0</v>
      </c>
      <c r="L26" s="1"/>
    </row>
    <row r="27" spans="1:12" ht="30" x14ac:dyDescent="0.25">
      <c r="A27" s="16">
        <v>18</v>
      </c>
      <c r="B27" s="4" t="s">
        <v>7</v>
      </c>
      <c r="C27" s="7">
        <v>5</v>
      </c>
      <c r="D27" s="21">
        <v>16628.060000000001</v>
      </c>
      <c r="E27" s="5">
        <f t="shared" si="0"/>
        <v>83140.3</v>
      </c>
      <c r="F27" s="7">
        <v>5</v>
      </c>
      <c r="G27" s="18">
        <v>20000</v>
      </c>
      <c r="H27" s="18">
        <f t="shared" si="1"/>
        <v>100000</v>
      </c>
      <c r="I27" s="7">
        <v>5</v>
      </c>
      <c r="J27" s="21">
        <v>25137</v>
      </c>
      <c r="K27" s="5">
        <f t="shared" si="6"/>
        <v>125685</v>
      </c>
      <c r="L27" s="1"/>
    </row>
    <row r="28" spans="1:12" ht="45" x14ac:dyDescent="0.25">
      <c r="A28" s="16">
        <v>19</v>
      </c>
      <c r="B28" s="6" t="s">
        <v>8</v>
      </c>
      <c r="C28" s="7">
        <v>5</v>
      </c>
      <c r="D28" s="21">
        <v>8626.48</v>
      </c>
      <c r="E28" s="5">
        <f t="shared" si="0"/>
        <v>43132.399999999994</v>
      </c>
      <c r="F28" s="7">
        <v>5</v>
      </c>
      <c r="G28" s="18">
        <v>8000</v>
      </c>
      <c r="H28" s="18">
        <f t="shared" si="1"/>
        <v>40000</v>
      </c>
      <c r="I28" s="7">
        <v>5</v>
      </c>
      <c r="J28" s="21"/>
      <c r="K28" s="5">
        <f t="shared" si="6"/>
        <v>0</v>
      </c>
      <c r="L28" s="1"/>
    </row>
    <row r="29" spans="1:12" s="14" customFormat="1" x14ac:dyDescent="0.25">
      <c r="A29" s="17">
        <v>20</v>
      </c>
      <c r="B29" s="6" t="s">
        <v>20</v>
      </c>
      <c r="C29" s="7">
        <v>6</v>
      </c>
      <c r="D29" s="21">
        <v>18554</v>
      </c>
      <c r="E29" s="5">
        <f t="shared" si="0"/>
        <v>111324</v>
      </c>
      <c r="F29" s="7">
        <v>6</v>
      </c>
      <c r="G29" s="18">
        <v>19000</v>
      </c>
      <c r="H29" s="18">
        <f t="shared" si="1"/>
        <v>114000</v>
      </c>
      <c r="I29" s="7">
        <v>6</v>
      </c>
      <c r="J29" s="21">
        <v>16957</v>
      </c>
      <c r="K29" s="5">
        <f t="shared" si="6"/>
        <v>101742</v>
      </c>
      <c r="L29" s="1"/>
    </row>
    <row r="30" spans="1:12" s="14" customFormat="1" x14ac:dyDescent="0.25">
      <c r="A30" s="17">
        <v>21</v>
      </c>
      <c r="B30" s="6" t="s">
        <v>21</v>
      </c>
      <c r="C30" s="7">
        <v>6</v>
      </c>
      <c r="D30" s="21">
        <v>7868.56</v>
      </c>
      <c r="E30" s="5">
        <f t="shared" si="0"/>
        <v>47211.360000000001</v>
      </c>
      <c r="F30" s="7">
        <v>6</v>
      </c>
      <c r="G30" s="18">
        <v>6500</v>
      </c>
      <c r="H30" s="18">
        <f t="shared" si="1"/>
        <v>39000</v>
      </c>
      <c r="I30" s="7">
        <v>6</v>
      </c>
      <c r="J30" s="21">
        <v>3870</v>
      </c>
      <c r="K30" s="5">
        <f t="shared" si="6"/>
        <v>23220</v>
      </c>
      <c r="L30" s="1"/>
    </row>
    <row r="31" spans="1:12" s="14" customFormat="1" x14ac:dyDescent="0.25">
      <c r="A31" s="17">
        <v>22</v>
      </c>
      <c r="B31" s="6" t="s">
        <v>22</v>
      </c>
      <c r="C31" s="7">
        <v>6</v>
      </c>
      <c r="D31" s="21">
        <v>2098.54</v>
      </c>
      <c r="E31" s="5">
        <f t="shared" si="0"/>
        <v>12591.24</v>
      </c>
      <c r="F31" s="7">
        <v>6</v>
      </c>
      <c r="G31" s="18">
        <v>2200</v>
      </c>
      <c r="H31" s="18">
        <f t="shared" si="1"/>
        <v>13200</v>
      </c>
      <c r="I31" s="7">
        <v>6</v>
      </c>
      <c r="J31" s="21">
        <v>2698</v>
      </c>
      <c r="K31" s="5">
        <f t="shared" si="6"/>
        <v>16188</v>
      </c>
      <c r="L31" s="1"/>
    </row>
    <row r="32" spans="1:12" s="14" customFormat="1" x14ac:dyDescent="0.25">
      <c r="A32" s="17">
        <v>23</v>
      </c>
      <c r="B32" s="6" t="s">
        <v>23</v>
      </c>
      <c r="C32" s="7">
        <v>12</v>
      </c>
      <c r="D32" s="21">
        <v>4179.5600000000004</v>
      </c>
      <c r="E32" s="5">
        <f t="shared" si="0"/>
        <v>50154.720000000001</v>
      </c>
      <c r="F32" s="7">
        <v>12</v>
      </c>
      <c r="G32" s="18">
        <v>4200</v>
      </c>
      <c r="H32" s="18">
        <f t="shared" si="1"/>
        <v>50400</v>
      </c>
      <c r="I32" s="7">
        <v>12</v>
      </c>
      <c r="J32" s="21">
        <v>3820</v>
      </c>
      <c r="K32" s="5">
        <f t="shared" si="6"/>
        <v>45840</v>
      </c>
      <c r="L32" s="1"/>
    </row>
    <row r="33" spans="1:15" s="14" customFormat="1" x14ac:dyDescent="0.25">
      <c r="A33" s="17">
        <v>24</v>
      </c>
      <c r="B33" s="6" t="s">
        <v>24</v>
      </c>
      <c r="C33" s="7">
        <v>6</v>
      </c>
      <c r="D33" s="21">
        <v>10647.8</v>
      </c>
      <c r="E33" s="5">
        <f t="shared" si="0"/>
        <v>63886.799999999996</v>
      </c>
      <c r="F33" s="7">
        <v>6</v>
      </c>
      <c r="G33" s="18">
        <v>10000</v>
      </c>
      <c r="H33" s="18">
        <f t="shared" si="1"/>
        <v>60000</v>
      </c>
      <c r="I33" s="7">
        <v>6</v>
      </c>
      <c r="J33" s="21">
        <v>15600</v>
      </c>
      <c r="K33" s="5">
        <f t="shared" si="6"/>
        <v>93600</v>
      </c>
      <c r="L33" s="1"/>
    </row>
    <row r="34" spans="1:15" s="14" customFormat="1" x14ac:dyDescent="0.25">
      <c r="A34" s="17">
        <v>25</v>
      </c>
      <c r="B34" s="6" t="s">
        <v>25</v>
      </c>
      <c r="C34" s="7">
        <v>6</v>
      </c>
      <c r="D34" s="21">
        <v>8626.48</v>
      </c>
      <c r="E34" s="5">
        <f t="shared" si="0"/>
        <v>51758.879999999997</v>
      </c>
      <c r="F34" s="7">
        <v>6</v>
      </c>
      <c r="G34" s="18">
        <v>6000</v>
      </c>
      <c r="H34" s="18">
        <f t="shared" si="1"/>
        <v>36000</v>
      </c>
      <c r="I34" s="7">
        <v>1</v>
      </c>
      <c r="J34" s="21">
        <v>166000</v>
      </c>
      <c r="K34" s="5">
        <f t="shared" si="6"/>
        <v>166000</v>
      </c>
      <c r="L34" s="1"/>
      <c r="M34" s="1"/>
      <c r="N34" s="1"/>
      <c r="O34" s="1"/>
    </row>
    <row r="35" spans="1:15" s="14" customFormat="1" ht="15" customHeight="1" x14ac:dyDescent="0.25">
      <c r="A35" s="10"/>
      <c r="B35" s="10"/>
      <c r="C35" s="10"/>
      <c r="D35" s="23" t="s">
        <v>28</v>
      </c>
      <c r="E35" s="24">
        <f>SUM(E6:E9,E11:E14,E16:E19,E21,E23:E34)</f>
        <v>3447096.1799999992</v>
      </c>
      <c r="F35" s="10"/>
      <c r="G35" s="23" t="s">
        <v>28</v>
      </c>
      <c r="H35" s="25">
        <f>SUM(H6:H9,H11:H14,H16:H19,H21,H23:H34)</f>
        <v>2619600</v>
      </c>
      <c r="I35" s="10"/>
      <c r="J35" s="23" t="s">
        <v>28</v>
      </c>
      <c r="K35" s="25">
        <f>SUM(K6:K9,K11:K14,K16:K19,K21,K23:K34)</f>
        <v>2781437</v>
      </c>
      <c r="L35" s="26"/>
    </row>
    <row r="36" spans="1:15" s="14" customFormat="1" ht="15" customHeight="1" x14ac:dyDescent="0.25">
      <c r="A36" s="10"/>
      <c r="B36" s="10"/>
      <c r="C36" s="10"/>
      <c r="D36" s="27"/>
      <c r="E36" s="28"/>
      <c r="F36" s="10"/>
      <c r="G36" s="27"/>
      <c r="H36" s="29"/>
      <c r="I36" s="10"/>
      <c r="J36" s="27"/>
      <c r="K36" s="29"/>
      <c r="L36" s="26"/>
    </row>
    <row r="37" spans="1:15" s="14" customFormat="1" x14ac:dyDescent="0.25">
      <c r="A37" s="31" t="s">
        <v>34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1"/>
    </row>
    <row r="38" spans="1:15" s="14" customForma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1"/>
    </row>
    <row r="39" spans="1:15" s="14" customFormat="1" x14ac:dyDescent="0.25">
      <c r="A39" s="9"/>
      <c r="B39" s="10"/>
      <c r="C39" s="13"/>
      <c r="D39" s="10"/>
      <c r="E39" s="10"/>
      <c r="F39" s="13"/>
      <c r="G39" s="10"/>
      <c r="H39" s="10"/>
      <c r="I39" s="13"/>
      <c r="J39" s="10"/>
      <c r="K39" s="10"/>
      <c r="L39" s="1"/>
    </row>
    <row r="40" spans="1:15" s="14" customFormat="1" ht="15" customHeight="1" x14ac:dyDescent="0.25">
      <c r="A40" s="10"/>
      <c r="B40" s="32" t="s">
        <v>29</v>
      </c>
      <c r="C40" s="32"/>
      <c r="D40" s="30"/>
      <c r="E40" s="30"/>
      <c r="F40" s="30"/>
      <c r="G40" s="30"/>
      <c r="H40" s="30"/>
      <c r="I40" s="32" t="s">
        <v>30</v>
      </c>
      <c r="J40" s="32"/>
      <c r="K40" s="10"/>
      <c r="L40" s="1"/>
    </row>
    <row r="41" spans="1:15" s="14" customFormat="1" x14ac:dyDescent="0.25">
      <c r="A41" s="9"/>
      <c r="B41" s="10"/>
      <c r="C41" s="13"/>
      <c r="D41" s="10"/>
      <c r="E41" s="10"/>
      <c r="F41" s="13"/>
      <c r="G41" s="10"/>
      <c r="H41" s="10"/>
      <c r="I41" s="13"/>
      <c r="J41" s="10"/>
      <c r="K41" s="10"/>
      <c r="L41" s="1"/>
    </row>
    <row r="42" spans="1:15" s="14" customFormat="1" x14ac:dyDescent="0.25">
      <c r="A42" s="9"/>
      <c r="B42" s="10"/>
      <c r="C42" s="13"/>
      <c r="D42" s="10"/>
      <c r="E42" s="10"/>
      <c r="F42" s="13"/>
      <c r="G42" s="10"/>
      <c r="H42" s="10"/>
      <c r="I42" s="13"/>
      <c r="J42" s="10"/>
      <c r="K42" s="10"/>
      <c r="L42" s="1"/>
    </row>
    <row r="43" spans="1:15" s="14" customFormat="1" x14ac:dyDescent="0.25">
      <c r="A43" s="9"/>
      <c r="B43" s="10"/>
      <c r="C43" s="13"/>
      <c r="D43" s="10"/>
      <c r="E43" s="10"/>
      <c r="F43" s="13"/>
      <c r="G43" s="10"/>
      <c r="H43" s="10"/>
      <c r="I43" s="13"/>
      <c r="J43" s="10"/>
      <c r="K43" s="10"/>
      <c r="L43" s="1"/>
    </row>
    <row r="44" spans="1:15" s="14" customFormat="1" x14ac:dyDescent="0.25">
      <c r="A44" s="9"/>
      <c r="B44" s="10"/>
      <c r="C44" s="13"/>
      <c r="D44" s="10"/>
      <c r="E44" s="10"/>
      <c r="F44" s="13"/>
      <c r="G44" s="10"/>
      <c r="H44" s="10"/>
      <c r="I44" s="13"/>
      <c r="J44" s="10"/>
      <c r="K44" s="10"/>
      <c r="L44" s="1"/>
    </row>
    <row r="45" spans="1:15" s="14" customFormat="1" ht="1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"/>
    </row>
    <row r="46" spans="1:15" s="14" customFormat="1" x14ac:dyDescent="0.25">
      <c r="A46" s="9"/>
      <c r="B46" s="10"/>
      <c r="C46" s="13"/>
      <c r="D46" s="10"/>
      <c r="E46" s="10"/>
      <c r="F46" s="13"/>
      <c r="G46" s="10"/>
      <c r="H46" s="10"/>
      <c r="I46" s="13"/>
      <c r="J46" s="10"/>
      <c r="K46" s="10"/>
      <c r="L46" s="1"/>
    </row>
    <row r="47" spans="1:15" s="14" customFormat="1" x14ac:dyDescent="0.25">
      <c r="A47" s="9"/>
      <c r="B47" s="10"/>
      <c r="C47" s="13"/>
      <c r="D47" s="10"/>
      <c r="E47" s="10"/>
      <c r="F47" s="13"/>
      <c r="G47" s="10"/>
      <c r="H47" s="10"/>
      <c r="I47" s="13"/>
      <c r="J47" s="10"/>
      <c r="K47" s="10"/>
      <c r="L47" s="1"/>
    </row>
    <row r="48" spans="1:15" s="14" customFormat="1" x14ac:dyDescent="0.25">
      <c r="A48" s="9"/>
      <c r="B48" s="10"/>
      <c r="C48" s="13"/>
      <c r="D48" s="10"/>
      <c r="E48" s="10"/>
      <c r="F48" s="13"/>
      <c r="G48" s="10"/>
      <c r="H48" s="10"/>
      <c r="I48" s="13"/>
      <c r="J48" s="10"/>
      <c r="K48" s="10"/>
      <c r="L48" s="1"/>
    </row>
    <row r="49" spans="1:12" s="14" customFormat="1" x14ac:dyDescent="0.25">
      <c r="A49" s="9"/>
      <c r="B49" s="10"/>
      <c r="C49" s="13"/>
      <c r="D49" s="10"/>
      <c r="E49" s="10"/>
      <c r="F49" s="13"/>
      <c r="G49" s="10"/>
      <c r="H49" s="10"/>
      <c r="I49" s="13"/>
      <c r="J49" s="10"/>
      <c r="K49" s="10"/>
      <c r="L49" s="1"/>
    </row>
    <row r="50" spans="1:12" s="14" customForma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"/>
    </row>
    <row r="51" spans="1:12" s="14" customFormat="1" x14ac:dyDescent="0.25">
      <c r="A51" s="9"/>
      <c r="B51" s="10"/>
      <c r="C51" s="13"/>
      <c r="D51" s="10"/>
      <c r="E51" s="10"/>
      <c r="F51" s="13"/>
      <c r="G51" s="10"/>
      <c r="H51" s="10"/>
      <c r="I51" s="13"/>
      <c r="J51" s="10"/>
      <c r="K51" s="10"/>
      <c r="L51" s="1"/>
    </row>
    <row r="52" spans="1:12" s="14" customFormat="1" x14ac:dyDescent="0.25">
      <c r="A52" s="9"/>
      <c r="B52" s="10"/>
      <c r="C52" s="13"/>
      <c r="D52" s="10"/>
      <c r="E52" s="10"/>
      <c r="F52" s="13"/>
      <c r="G52" s="10"/>
      <c r="H52" s="10"/>
      <c r="I52" s="13"/>
      <c r="J52" s="10"/>
      <c r="K52" s="10"/>
      <c r="L52" s="1"/>
    </row>
    <row r="53" spans="1:12" s="14" customFormat="1" x14ac:dyDescent="0.25">
      <c r="A53" s="9"/>
      <c r="B53" s="10"/>
      <c r="C53" s="13"/>
      <c r="D53" s="10"/>
      <c r="E53" s="10"/>
      <c r="F53" s="13"/>
      <c r="G53" s="10"/>
      <c r="H53" s="10"/>
      <c r="I53" s="13"/>
      <c r="J53" s="10"/>
      <c r="K53" s="10"/>
      <c r="L53" s="1"/>
    </row>
    <row r="54" spans="1:12" s="14" customFormat="1" x14ac:dyDescent="0.25">
      <c r="A54" s="9"/>
      <c r="B54" s="10"/>
      <c r="C54" s="13"/>
      <c r="D54" s="10"/>
      <c r="E54" s="10"/>
      <c r="F54" s="13"/>
      <c r="G54" s="10"/>
      <c r="H54" s="10"/>
      <c r="I54" s="13"/>
      <c r="J54" s="10"/>
      <c r="K54" s="10"/>
      <c r="L54" s="1"/>
    </row>
    <row r="55" spans="1:12" s="14" customFormat="1" x14ac:dyDescent="0.25">
      <c r="A55" s="9"/>
      <c r="B55" s="10"/>
      <c r="C55" s="13"/>
      <c r="D55" s="10"/>
      <c r="E55" s="10"/>
      <c r="F55" s="13"/>
      <c r="G55" s="10"/>
      <c r="H55" s="10"/>
      <c r="I55" s="13"/>
      <c r="J55" s="10"/>
      <c r="K55" s="10"/>
      <c r="L55" s="1"/>
    </row>
    <row r="56" spans="1:12" s="14" customForma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"/>
    </row>
    <row r="57" spans="1:12" x14ac:dyDescent="0.25">
      <c r="A57" s="9"/>
      <c r="B57" s="10"/>
      <c r="C57" s="11"/>
      <c r="D57" s="12"/>
      <c r="E57" s="12"/>
      <c r="F57" s="11"/>
      <c r="G57" s="12"/>
      <c r="H57" s="12"/>
      <c r="I57" s="11"/>
      <c r="J57" s="12"/>
      <c r="K57" s="12"/>
      <c r="L57" s="1"/>
    </row>
    <row r="58" spans="1:12" x14ac:dyDescent="0.25">
      <c r="A58" s="9"/>
      <c r="B58" s="10"/>
      <c r="C58" s="11"/>
      <c r="D58" s="12"/>
      <c r="E58" s="12"/>
      <c r="F58" s="11"/>
      <c r="G58" s="12"/>
      <c r="H58" s="12"/>
      <c r="I58" s="11"/>
      <c r="J58" s="12"/>
      <c r="K58" s="12"/>
      <c r="L58" s="1"/>
    </row>
    <row r="59" spans="1:12" x14ac:dyDescent="0.25">
      <c r="A59" s="9"/>
      <c r="B59" s="10"/>
      <c r="C59" s="11"/>
      <c r="D59" s="12"/>
      <c r="E59" s="12"/>
      <c r="F59" s="11"/>
      <c r="G59" s="12"/>
      <c r="H59" s="12"/>
      <c r="I59" s="11"/>
      <c r="J59" s="12"/>
      <c r="K59" s="12"/>
      <c r="L59" s="1"/>
    </row>
    <row r="60" spans="1:12" x14ac:dyDescent="0.25">
      <c r="A60" s="9"/>
      <c r="B60" s="10"/>
      <c r="C60" s="11"/>
      <c r="D60" s="12"/>
      <c r="E60" s="12"/>
      <c r="F60" s="11"/>
      <c r="G60" s="12"/>
      <c r="H60" s="12"/>
      <c r="I60" s="11"/>
      <c r="J60" s="12"/>
      <c r="K60" s="12"/>
      <c r="L60" s="1"/>
    </row>
    <row r="61" spans="1:12" x14ac:dyDescent="0.25">
      <c r="A61" s="9"/>
      <c r="B61" s="10"/>
      <c r="C61" s="11"/>
      <c r="D61" s="12"/>
      <c r="E61" s="12"/>
      <c r="F61" s="11"/>
      <c r="G61" s="12"/>
      <c r="H61" s="12"/>
      <c r="I61" s="11"/>
      <c r="J61" s="12"/>
      <c r="K61" s="12"/>
      <c r="L61" s="1"/>
    </row>
    <row r="62" spans="1:12" x14ac:dyDescent="0.25">
      <c r="A62" s="9"/>
      <c r="B62" s="10"/>
      <c r="C62" s="11"/>
      <c r="D62" s="12"/>
      <c r="E62" s="12"/>
      <c r="F62" s="11"/>
      <c r="G62" s="12"/>
      <c r="H62" s="12"/>
      <c r="I62" s="11"/>
      <c r="J62" s="12"/>
      <c r="K62" s="12"/>
      <c r="L62" s="1"/>
    </row>
    <row r="63" spans="1:12" x14ac:dyDescent="0.25">
      <c r="A63" s="9"/>
      <c r="B63" s="10"/>
      <c r="C63" s="11"/>
      <c r="D63" s="12"/>
      <c r="E63" s="12"/>
      <c r="F63" s="11"/>
      <c r="G63" s="12"/>
      <c r="H63" s="12"/>
      <c r="I63" s="11"/>
      <c r="J63" s="12"/>
      <c r="K63" s="12"/>
      <c r="L63" s="1"/>
    </row>
    <row r="64" spans="1:12" x14ac:dyDescent="0.25">
      <c r="A64" s="9"/>
      <c r="B64" s="10"/>
      <c r="C64" s="11"/>
      <c r="D64" s="12"/>
      <c r="E64" s="12"/>
      <c r="F64" s="11"/>
      <c r="G64" s="12"/>
      <c r="H64" s="12"/>
      <c r="I64" s="11"/>
      <c r="J64" s="12"/>
      <c r="K64" s="12"/>
      <c r="L64" s="1"/>
    </row>
    <row r="65" spans="1:12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1"/>
    </row>
    <row r="66" spans="1:12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</sheetData>
  <mergeCells count="14">
    <mergeCell ref="A37:K38"/>
    <mergeCell ref="I40:J40"/>
    <mergeCell ref="A1:K1"/>
    <mergeCell ref="B40:C40"/>
    <mergeCell ref="A3:A4"/>
    <mergeCell ref="B3:B4"/>
    <mergeCell ref="C3:E3"/>
    <mergeCell ref="F3:H3"/>
    <mergeCell ref="I3:K3"/>
    <mergeCell ref="A5:K5"/>
    <mergeCell ref="A10:K10"/>
    <mergeCell ref="A15:K15"/>
    <mergeCell ref="A20:K20"/>
    <mergeCell ref="A22:K22"/>
  </mergeCells>
  <pageMargins left="0.23622047244094491" right="0.23622047244094491" top="0.74803149606299213" bottom="0.74803149606299213" header="0.31496062992125984" footer="0.31496062992125984"/>
  <pageSetup paperSize="9" scale="74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Селезнев Юрий Алексеевич</dc:creator>
  <cp:lastModifiedBy>Разин Виталий Владимирович</cp:lastModifiedBy>
  <cp:lastPrinted>2018-07-20T11:57:11Z</cp:lastPrinted>
  <dcterms:created xsi:type="dcterms:W3CDTF">2018-02-14T09:06:58Z</dcterms:created>
  <dcterms:modified xsi:type="dcterms:W3CDTF">2018-08-14T09:15:23Z</dcterms:modified>
</cp:coreProperties>
</file>