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P14" i="1"/>
  <c r="P20" i="1"/>
  <c r="P15" i="1"/>
  <c r="P16" i="1"/>
  <c r="P17" i="1"/>
  <c r="P12" i="1"/>
  <c r="P21" i="1"/>
  <c r="P19" i="1"/>
  <c r="P23" i="1"/>
  <c r="P18" i="1"/>
  <c r="P22" i="1"/>
  <c r="O14" i="1"/>
  <c r="O20" i="1"/>
  <c r="O15" i="1"/>
  <c r="O16" i="1"/>
  <c r="O17" i="1"/>
  <c r="O12" i="1"/>
  <c r="O21" i="1"/>
  <c r="O19" i="1"/>
  <c r="O23" i="1"/>
  <c r="O18" i="1"/>
  <c r="O22" i="1"/>
  <c r="P13" i="1"/>
  <c r="O13" i="1"/>
  <c r="J14" i="1"/>
  <c r="L14" i="1" s="1"/>
  <c r="J20" i="1"/>
  <c r="L20" i="1" s="1"/>
  <c r="J15" i="1"/>
  <c r="L15" i="1" s="1"/>
  <c r="J16" i="1"/>
  <c r="L16" i="1" s="1"/>
  <c r="J17" i="1"/>
  <c r="L17" i="1" s="1"/>
  <c r="J12" i="1"/>
  <c r="L12" i="1" s="1"/>
  <c r="J21" i="1"/>
  <c r="L21" i="1" s="1"/>
  <c r="J19" i="1"/>
  <c r="L19" i="1" s="1"/>
  <c r="J23" i="1"/>
  <c r="L23" i="1" s="1"/>
  <c r="J18" i="1"/>
  <c r="L18" i="1" s="1"/>
  <c r="J22" i="1"/>
  <c r="L22" i="1" s="1"/>
  <c r="J13" i="1"/>
  <c r="L13" i="1" s="1"/>
  <c r="U4" i="2"/>
  <c r="U5" i="2"/>
  <c r="U6" i="2"/>
  <c r="U7" i="2"/>
  <c r="U8" i="2"/>
  <c r="U9" i="2"/>
  <c r="U10" i="2"/>
  <c r="U11" i="2"/>
  <c r="U12" i="2"/>
  <c r="U13" i="2"/>
  <c r="U14" i="2"/>
  <c r="U3" i="2"/>
</calcChain>
</file>

<file path=xl/sharedStrings.xml><?xml version="1.0" encoding="utf-8"?>
<sst xmlns="http://schemas.openxmlformats.org/spreadsheetml/2006/main" count="214" uniqueCount="82">
  <si>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</si>
  <si>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</si>
  <si>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</si>
  <si>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</si>
  <si>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</si>
  <si>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</si>
  <si>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</si>
  <si>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</si>
  <si>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</si>
  <si>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</si>
  <si>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</si>
  <si>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</si>
  <si>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</si>
  <si>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</si>
  <si>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</si>
  <si>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</si>
  <si>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</si>
  <si>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</si>
  <si>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</si>
  <si>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</si>
  <si>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</si>
  <si>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</si>
  <si>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</si>
  <si>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</si>
  <si>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</si>
  <si>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</si>
  <si>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</si>
  <si>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</si>
  <si>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</si>
  <si>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</si>
  <si>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</si>
  <si>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</si>
  <si>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</si>
  <si>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</si>
  <si>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</si>
  <si>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</si>
  <si>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</si>
  <si>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</si>
  <si>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Бакланова Кристина Дмитриевна</t>
  </si>
  <si>
    <t>Белозеров Евгений Игоревич</t>
  </si>
  <si>
    <t>Карпутин Вадим Сергеевич</t>
  </si>
  <si>
    <t>Клевцов Алексей Александрович</t>
  </si>
  <si>
    <t>Лукин Александр Сергеевич</t>
  </si>
  <si>
    <t>Мелихов Александр Николаевич</t>
  </si>
  <si>
    <t>Пенкина Полина Васильевна</t>
  </si>
  <si>
    <t>Пугачев Дмитрий Юрьевич</t>
  </si>
  <si>
    <t>Родыгина Ирина Константиновна</t>
  </si>
  <si>
    <t>Феденко Анис Абделлахович</t>
  </si>
  <si>
    <t>Чурилин Иван Александрович</t>
  </si>
  <si>
    <t>Шеин Алексей Викторович</t>
  </si>
  <si>
    <t>МФЗ171</t>
  </si>
  <si>
    <t>М171МФИЗ005</t>
  </si>
  <si>
    <t>Научно-исследовательский семинар базовой кафедры квантовых технологий</t>
  </si>
  <si>
    <t>Экзамен</t>
  </si>
  <si>
    <t>2018/2019 учебный год 2 модуль</t>
  </si>
  <si>
    <t>stCommon</t>
  </si>
  <si>
    <t>Физика</t>
  </si>
  <si>
    <t>М171МФИЗ006</t>
  </si>
  <si>
    <t>М171МФИЗ010</t>
  </si>
  <si>
    <t>Научно-исследовательский семинар базовой кафедры физики конденсированных сред</t>
  </si>
  <si>
    <t>М171МФИЗ007</t>
  </si>
  <si>
    <t>М171МФИЗ001</t>
  </si>
  <si>
    <t>М171МФИЗ012</t>
  </si>
  <si>
    <t>Научно-исследовательский семинар базовой кафедры физики космоса</t>
  </si>
  <si>
    <t>М171МФИЗ013</t>
  </si>
  <si>
    <t>М171МФИЗ011</t>
  </si>
  <si>
    <t>М171МФИЗ003</t>
  </si>
  <si>
    <t>М171МФИЗ009</t>
  </si>
  <si>
    <t>Научно-исследовательский семинар базовой кафедры физики низких температур</t>
  </si>
  <si>
    <t>М171МФИЗ015</t>
  </si>
  <si>
    <t>М171МФИЗ008</t>
  </si>
  <si>
    <t>Комм</t>
  </si>
  <si>
    <t>н/я</t>
  </si>
  <si>
    <t>Да</t>
  </si>
  <si>
    <t>2 - 7</t>
  </si>
  <si>
    <t>9 - 11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</si>
  <si>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</si>
  <si>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</si>
  <si>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физики</t>
  </si>
  <si>
    <t>Направление подготовки: Физика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</si>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</sst>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3"/>
  <sheetViews>
    <sheetView tabSelected="1" topLeftCell="A10" workbookViewId="0">
      <selection activeCell="F8" sqref="F8:F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</row>
    <row r="2" spans="1:23" s="5" customFormat="1" ht="15.75" customHeight="1" x14ac:dyDescent="0.2">
      <c r="A2" s="30" t="s">
        <v>76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6"/>
    </row>
    <row r="3" spans="1:23" s="5" customFormat="1" ht="15.75" customHeight="1" x14ac:dyDescent="0.2">
      <c r="A3" s="30" t="s">
        <v>77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6"/>
    </row>
    <row r="4" spans="1:23" s="5" customFormat="1" ht="15.75" customHeight="1" x14ac:dyDescent="0.2">
      <c r="A4" s="30" t="s">
        <v>78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6"/>
    </row>
    <row r="5" spans="1:23" s="5" customFormat="1" ht="15.75" customHeight="1" x14ac:dyDescent="0.2">
      <c r="A5" s="30" t="s">
        <v>79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6"/>
    </row>
    <row r="6" spans="1:23" s="5" customFormat="1" ht="15.75" customHeight="1" x14ac:dyDescent="0.2">
      <c r="A6" s="30" t="s">
        <v>80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81</v>
      </c>
      <c r="U6" s="26"/>
      <c r="V6" s="26"/>
      <c r="W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</row>
    <row r="8" spans="1:2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7" t="s">
        <v>54</v>
      </c>
      <c r="T8" s="35"/>
      <c r="U8" s="35"/>
      <c r="V8" s="35"/>
      <c r="W8" s="31" t="s">
        <v>31</v>
      </c>
    </row>
    <row r="9" spans="1:23" s="2" customFormat="1" ht="20.25" customHeight="1" x14ac:dyDescent="0.2">
      <c r="A9" s="35"/>
      <c r="B9" s="36"/>
      <c r="C9" s="35"/>
      <c r="D9" s="35"/>
      <c r="E9" s="35"/>
      <c r="F9" s="35"/>
      <c r="G9" s="35"/>
      <c r="I9" s="49"/>
      <c r="J9" s="49"/>
      <c r="K9" s="50"/>
      <c r="L9" s="49"/>
      <c r="M9" s="51"/>
      <c r="N9" s="51"/>
      <c r="O9" s="52"/>
      <c r="P9" s="51"/>
      <c r="Q9" s="51"/>
      <c r="R9" s="51"/>
      <c r="S9" s="37" t="s">
        <v>53</v>
      </c>
      <c r="T9" s="35"/>
      <c r="U9" s="35"/>
      <c r="V9" s="35"/>
      <c r="W9" s="31"/>
    </row>
    <row r="10" spans="1:2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8" t="s">
        <v>52</v>
      </c>
      <c r="T10" s="38" t="s">
        <v>59</v>
      </c>
      <c r="U10" s="38" t="s">
        <v>63</v>
      </c>
      <c r="V10" s="38" t="s">
        <v>68</v>
      </c>
      <c r="W10" s="31"/>
    </row>
    <row r="11" spans="1:2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39">
        <v>4</v>
      </c>
      <c r="T11" s="39">
        <v>4</v>
      </c>
      <c r="U11" s="39">
        <v>4</v>
      </c>
      <c r="V11" s="39">
        <v>4</v>
      </c>
      <c r="W11" s="31"/>
    </row>
    <row r="12" spans="1:23" x14ac:dyDescent="0.2">
      <c r="A12" s="40">
        <v>1</v>
      </c>
      <c r="B12" s="41" t="s">
        <v>51</v>
      </c>
      <c r="C12" s="42" t="s">
        <v>44</v>
      </c>
      <c r="D12" s="42">
        <v>1941144315</v>
      </c>
      <c r="E12" s="43" t="s">
        <v>50</v>
      </c>
      <c r="F12" s="42" t="s">
        <v>56</v>
      </c>
      <c r="G12" s="43" t="s">
        <v>71</v>
      </c>
      <c r="H12" s="1">
        <f>MATCH(D12,Данные!$D$1:$D$65536,0)</f>
        <v>3</v>
      </c>
      <c r="I12" s="53">
        <v>40</v>
      </c>
      <c r="J12" s="53">
        <f>IF(K12 &gt; 0, MAX(K$12:K$23) / K12, 0)</f>
        <v>1</v>
      </c>
      <c r="K12" s="53">
        <v>4</v>
      </c>
      <c r="L12" s="53">
        <f>I12*J12</f>
        <v>40</v>
      </c>
      <c r="M12" s="54">
        <v>10</v>
      </c>
      <c r="N12" s="54">
        <v>1</v>
      </c>
      <c r="O12" s="54">
        <f>IF(N12 &gt; 0,M12/N12,0)</f>
        <v>10</v>
      </c>
      <c r="P12" s="47">
        <f>MIN($S12:V12)</f>
        <v>10</v>
      </c>
      <c r="Q12" s="54"/>
      <c r="R12" s="47">
        <v>1</v>
      </c>
      <c r="S12" s="47">
        <v>10</v>
      </c>
      <c r="T12" s="47"/>
      <c r="U12" s="47"/>
      <c r="V12" s="47"/>
      <c r="W12" s="28">
        <v>1</v>
      </c>
    </row>
    <row r="13" spans="1:23" x14ac:dyDescent="0.2">
      <c r="A13" s="44" t="s">
        <v>74</v>
      </c>
      <c r="B13" s="41" t="s">
        <v>61</v>
      </c>
      <c r="C13" s="42" t="s">
        <v>38</v>
      </c>
      <c r="D13" s="42">
        <v>1941144257</v>
      </c>
      <c r="E13" s="43" t="s">
        <v>50</v>
      </c>
      <c r="F13" s="42" t="s">
        <v>56</v>
      </c>
      <c r="G13" s="43" t="s">
        <v>71</v>
      </c>
      <c r="H13" s="1">
        <f>MATCH(D13,Данные!$D$1:$D$65536,0)</f>
        <v>7</v>
      </c>
      <c r="I13" s="53">
        <v>36</v>
      </c>
      <c r="J13" s="53">
        <f>IF(K13 &gt; 0, MAX(K$12:K$23) / K13, 0)</f>
        <v>1</v>
      </c>
      <c r="K13" s="53">
        <v>4</v>
      </c>
      <c r="L13" s="53">
        <f>I13*J13</f>
        <v>36</v>
      </c>
      <c r="M13" s="54">
        <v>9</v>
      </c>
      <c r="N13" s="54">
        <v>1</v>
      </c>
      <c r="O13" s="54">
        <f>IF(N13 &gt; 0,M13/N13,0)</f>
        <v>9</v>
      </c>
      <c r="P13" s="47">
        <f>MIN($S13:V13)</f>
        <v>9</v>
      </c>
      <c r="Q13" s="54"/>
      <c r="R13" s="47">
        <v>1</v>
      </c>
      <c r="S13" s="47"/>
      <c r="T13" s="47">
        <v>9</v>
      </c>
      <c r="U13" s="47"/>
      <c r="V13" s="47"/>
      <c r="W13" s="28">
        <v>2</v>
      </c>
    </row>
    <row r="14" spans="1:23" x14ac:dyDescent="0.2">
      <c r="A14" s="45"/>
      <c r="B14" s="41" t="s">
        <v>66</v>
      </c>
      <c r="C14" s="42" t="s">
        <v>39</v>
      </c>
      <c r="D14" s="42">
        <v>1941144287</v>
      </c>
      <c r="E14" s="43" t="s">
        <v>50</v>
      </c>
      <c r="F14" s="42" t="s">
        <v>56</v>
      </c>
      <c r="G14" s="43" t="s">
        <v>71</v>
      </c>
      <c r="H14" s="1">
        <f>MATCH(D14,Данные!$D$1:$D$65536,0)</f>
        <v>11</v>
      </c>
      <c r="I14" s="53">
        <v>36</v>
      </c>
      <c r="J14" s="53">
        <f>IF(K14 &gt; 0, MAX(K$12:K$23) / K14, 0)</f>
        <v>1</v>
      </c>
      <c r="K14" s="53">
        <v>4</v>
      </c>
      <c r="L14" s="53">
        <f>I14*J14</f>
        <v>36</v>
      </c>
      <c r="M14" s="54">
        <v>9</v>
      </c>
      <c r="N14" s="54">
        <v>1</v>
      </c>
      <c r="O14" s="54">
        <f>IF(N14 &gt; 0,M14/N14,0)</f>
        <v>9</v>
      </c>
      <c r="P14" s="47">
        <f>MIN($S14:V14)</f>
        <v>9</v>
      </c>
      <c r="Q14" s="54"/>
      <c r="R14" s="47">
        <v>1</v>
      </c>
      <c r="S14" s="47"/>
      <c r="T14" s="47"/>
      <c r="U14" s="47">
        <v>9</v>
      </c>
      <c r="V14" s="47"/>
      <c r="W14" s="28">
        <v>3</v>
      </c>
    </row>
    <row r="15" spans="1:23" x14ac:dyDescent="0.2">
      <c r="A15" s="45"/>
      <c r="B15" s="41" t="s">
        <v>64</v>
      </c>
      <c r="C15" s="42" t="s">
        <v>41</v>
      </c>
      <c r="D15" s="42">
        <v>1944867723</v>
      </c>
      <c r="E15" s="43" t="s">
        <v>50</v>
      </c>
      <c r="F15" s="42" t="s">
        <v>56</v>
      </c>
      <c r="G15" s="43" t="s">
        <v>71</v>
      </c>
      <c r="H15" s="1">
        <f>MATCH(D15,Данные!$D$1:$D$65536,0)</f>
        <v>9</v>
      </c>
      <c r="I15" s="53">
        <v>36</v>
      </c>
      <c r="J15" s="53">
        <f>IF(K15 &gt; 0, MAX(K$12:K$23) / K15, 0)</f>
        <v>1</v>
      </c>
      <c r="K15" s="53">
        <v>4</v>
      </c>
      <c r="L15" s="53">
        <f>I15*J15</f>
        <v>36</v>
      </c>
      <c r="M15" s="54">
        <v>9</v>
      </c>
      <c r="N15" s="54">
        <v>1</v>
      </c>
      <c r="O15" s="54">
        <f>IF(N15 &gt; 0,M15/N15,0)</f>
        <v>9</v>
      </c>
      <c r="P15" s="47">
        <f>MIN($S15:V15)</f>
        <v>9</v>
      </c>
      <c r="Q15" s="54"/>
      <c r="R15" s="47">
        <v>1</v>
      </c>
      <c r="S15" s="47"/>
      <c r="T15" s="47"/>
      <c r="U15" s="47">
        <v>9</v>
      </c>
      <c r="V15" s="47"/>
      <c r="W15" s="28">
        <v>4</v>
      </c>
    </row>
    <row r="16" spans="1:23" x14ac:dyDescent="0.2">
      <c r="A16" s="45"/>
      <c r="B16" s="41" t="s">
        <v>62</v>
      </c>
      <c r="C16" s="42" t="s">
        <v>42</v>
      </c>
      <c r="D16" s="42">
        <v>1944867736</v>
      </c>
      <c r="E16" s="43" t="s">
        <v>50</v>
      </c>
      <c r="F16" s="42" t="s">
        <v>56</v>
      </c>
      <c r="G16" s="43" t="s">
        <v>71</v>
      </c>
      <c r="H16" s="1">
        <f>MATCH(D16,Данные!$D$1:$D$65536,0)</f>
        <v>8</v>
      </c>
      <c r="I16" s="53">
        <v>36</v>
      </c>
      <c r="J16" s="53">
        <f>IF(K16 &gt; 0, MAX(K$12:K$23) / K16, 0)</f>
        <v>1</v>
      </c>
      <c r="K16" s="53">
        <v>4</v>
      </c>
      <c r="L16" s="53">
        <f>I16*J16</f>
        <v>36</v>
      </c>
      <c r="M16" s="54">
        <v>9</v>
      </c>
      <c r="N16" s="54">
        <v>1</v>
      </c>
      <c r="O16" s="54">
        <f>IF(N16 &gt; 0,M16/N16,0)</f>
        <v>9</v>
      </c>
      <c r="P16" s="47">
        <f>MIN($S16:V16)</f>
        <v>9</v>
      </c>
      <c r="Q16" s="54"/>
      <c r="R16" s="47">
        <v>1</v>
      </c>
      <c r="S16" s="47"/>
      <c r="T16" s="47"/>
      <c r="U16" s="47">
        <v>9</v>
      </c>
      <c r="V16" s="47"/>
      <c r="W16" s="28">
        <v>5</v>
      </c>
    </row>
    <row r="17" spans="1:23" x14ac:dyDescent="0.2">
      <c r="A17" s="45"/>
      <c r="B17" s="41" t="s">
        <v>65</v>
      </c>
      <c r="C17" s="42" t="s">
        <v>43</v>
      </c>
      <c r="D17" s="42">
        <v>1944867749</v>
      </c>
      <c r="E17" s="43" t="s">
        <v>50</v>
      </c>
      <c r="F17" s="42" t="s">
        <v>56</v>
      </c>
      <c r="G17" s="43" t="s">
        <v>71</v>
      </c>
      <c r="H17" s="1">
        <f>MATCH(D17,Данные!$D$1:$D$65536,0)</f>
        <v>10</v>
      </c>
      <c r="I17" s="53">
        <v>36</v>
      </c>
      <c r="J17" s="53">
        <f>IF(K17 &gt; 0, MAX(K$12:K$23) / K17, 0)</f>
        <v>1</v>
      </c>
      <c r="K17" s="53">
        <v>4</v>
      </c>
      <c r="L17" s="53">
        <f>I17*J17</f>
        <v>36</v>
      </c>
      <c r="M17" s="54">
        <v>9</v>
      </c>
      <c r="N17" s="54">
        <v>1</v>
      </c>
      <c r="O17" s="54">
        <f>IF(N17 &gt; 0,M17/N17,0)</f>
        <v>9</v>
      </c>
      <c r="P17" s="47">
        <f>MIN($S17:V17)</f>
        <v>9</v>
      </c>
      <c r="Q17" s="54"/>
      <c r="R17" s="47">
        <v>1</v>
      </c>
      <c r="S17" s="47"/>
      <c r="T17" s="47"/>
      <c r="U17" s="47">
        <v>9</v>
      </c>
      <c r="V17" s="47"/>
      <c r="W17" s="28">
        <v>6</v>
      </c>
    </row>
    <row r="18" spans="1:23" x14ac:dyDescent="0.2">
      <c r="A18" s="45"/>
      <c r="B18" s="41" t="s">
        <v>58</v>
      </c>
      <c r="C18" s="42" t="s">
        <v>48</v>
      </c>
      <c r="D18" s="42">
        <v>1944867775</v>
      </c>
      <c r="E18" s="43" t="s">
        <v>50</v>
      </c>
      <c r="F18" s="42" t="s">
        <v>56</v>
      </c>
      <c r="G18" s="43" t="s">
        <v>71</v>
      </c>
      <c r="H18" s="1">
        <f>MATCH(D18,Данные!$D$1:$D$65536,0)</f>
        <v>5</v>
      </c>
      <c r="I18" s="53">
        <v>36</v>
      </c>
      <c r="J18" s="53">
        <f>IF(K18 &gt; 0, MAX(K$12:K$23) / K18, 0)</f>
        <v>1</v>
      </c>
      <c r="K18" s="53">
        <v>4</v>
      </c>
      <c r="L18" s="53">
        <f>I18*J18</f>
        <v>36</v>
      </c>
      <c r="M18" s="54">
        <v>9</v>
      </c>
      <c r="N18" s="54">
        <v>1</v>
      </c>
      <c r="O18" s="54">
        <f>IF(N18 &gt; 0,M18/N18,0)</f>
        <v>9</v>
      </c>
      <c r="P18" s="47">
        <f>MIN($S18:V18)</f>
        <v>9</v>
      </c>
      <c r="Q18" s="54"/>
      <c r="R18" s="47">
        <v>1</v>
      </c>
      <c r="S18" s="47"/>
      <c r="T18" s="47">
        <v>9</v>
      </c>
      <c r="U18" s="47"/>
      <c r="V18" s="47"/>
      <c r="W18" s="28">
        <v>7</v>
      </c>
    </row>
    <row r="19" spans="1:23" x14ac:dyDescent="0.2">
      <c r="A19" s="40">
        <v>8</v>
      </c>
      <c r="B19" s="41" t="s">
        <v>67</v>
      </c>
      <c r="C19" s="42" t="s">
        <v>46</v>
      </c>
      <c r="D19" s="42">
        <v>1944867762</v>
      </c>
      <c r="E19" s="43" t="s">
        <v>50</v>
      </c>
      <c r="F19" s="42" t="s">
        <v>56</v>
      </c>
      <c r="G19" s="43" t="s">
        <v>71</v>
      </c>
      <c r="H19" s="1">
        <f>MATCH(D19,Данные!$D$1:$D$65536,0)</f>
        <v>12</v>
      </c>
      <c r="I19" s="53">
        <v>28</v>
      </c>
      <c r="J19" s="53">
        <f>IF(K19 &gt; 0, MAX(K$12:K$23) / K19, 0)</f>
        <v>1</v>
      </c>
      <c r="K19" s="53">
        <v>4</v>
      </c>
      <c r="L19" s="53">
        <f>I19*J19</f>
        <v>28</v>
      </c>
      <c r="M19" s="54">
        <v>7</v>
      </c>
      <c r="N19" s="54">
        <v>1</v>
      </c>
      <c r="O19" s="54">
        <f>IF(N19 &gt; 0,M19/N19,0)</f>
        <v>7</v>
      </c>
      <c r="P19" s="47">
        <f>MIN($S19:V19)</f>
        <v>7</v>
      </c>
      <c r="Q19" s="54"/>
      <c r="R19" s="47">
        <v>1</v>
      </c>
      <c r="S19" s="47"/>
      <c r="T19" s="47"/>
      <c r="U19" s="47"/>
      <c r="V19" s="47">
        <v>7</v>
      </c>
      <c r="W19" s="28">
        <v>8</v>
      </c>
    </row>
    <row r="20" spans="1:23" x14ac:dyDescent="0.2">
      <c r="A20" s="44" t="s">
        <v>75</v>
      </c>
      <c r="B20" s="41" t="s">
        <v>69</v>
      </c>
      <c r="C20" s="42" t="s">
        <v>40</v>
      </c>
      <c r="D20" s="42">
        <v>1955237055</v>
      </c>
      <c r="E20" s="43" t="s">
        <v>50</v>
      </c>
      <c r="F20" s="42" t="s">
        <v>56</v>
      </c>
      <c r="G20" s="43" t="s">
        <v>71</v>
      </c>
      <c r="H20" s="1">
        <f>MATCH(D20,Данные!$D$1:$D$65536,0)</f>
        <v>13</v>
      </c>
      <c r="I20" s="53">
        <v>24</v>
      </c>
      <c r="J20" s="53">
        <f>IF(K20 &gt; 0, MAX(K$12:K$23) / K20, 0)</f>
        <v>1</v>
      </c>
      <c r="K20" s="53">
        <v>4</v>
      </c>
      <c r="L20" s="53">
        <f>I20*J20</f>
        <v>24</v>
      </c>
      <c r="M20" s="54">
        <v>6</v>
      </c>
      <c r="N20" s="54">
        <v>1</v>
      </c>
      <c r="O20" s="54">
        <f>IF(N20 &gt; 0,M20/N20,0)</f>
        <v>6</v>
      </c>
      <c r="P20" s="47">
        <f>MIN($S20:V20)</f>
        <v>6</v>
      </c>
      <c r="Q20" s="54"/>
      <c r="R20" s="47">
        <v>1</v>
      </c>
      <c r="S20" s="47"/>
      <c r="T20" s="47"/>
      <c r="U20" s="47"/>
      <c r="V20" s="47">
        <v>6</v>
      </c>
      <c r="W20" s="28">
        <v>9</v>
      </c>
    </row>
    <row r="21" spans="1:23" x14ac:dyDescent="0.2">
      <c r="A21" s="45"/>
      <c r="B21" s="41" t="s">
        <v>57</v>
      </c>
      <c r="C21" s="42" t="s">
        <v>45</v>
      </c>
      <c r="D21" s="42">
        <v>1941144329</v>
      </c>
      <c r="E21" s="43" t="s">
        <v>50</v>
      </c>
      <c r="F21" s="42" t="s">
        <v>56</v>
      </c>
      <c r="G21" s="43" t="s">
        <v>71</v>
      </c>
      <c r="H21" s="1">
        <f>MATCH(D21,Данные!$D$1:$D$65536,0)</f>
        <v>4</v>
      </c>
      <c r="I21" s="53">
        <v>24</v>
      </c>
      <c r="J21" s="53">
        <f>IF(K21 &gt; 0, MAX(K$12:K$23) / K21, 0)</f>
        <v>1</v>
      </c>
      <c r="K21" s="53">
        <v>4</v>
      </c>
      <c r="L21" s="53">
        <f>I21*J21</f>
        <v>24</v>
      </c>
      <c r="M21" s="54">
        <v>6</v>
      </c>
      <c r="N21" s="54">
        <v>1</v>
      </c>
      <c r="O21" s="54">
        <f>IF(N21 &gt; 0,M21/N21,0)</f>
        <v>6</v>
      </c>
      <c r="P21" s="47">
        <f>MIN($S21:V21)</f>
        <v>6</v>
      </c>
      <c r="Q21" s="54"/>
      <c r="R21" s="47">
        <v>1</v>
      </c>
      <c r="S21" s="47">
        <v>6</v>
      </c>
      <c r="T21" s="47"/>
      <c r="U21" s="47"/>
      <c r="V21" s="47"/>
      <c r="W21" s="28">
        <v>10</v>
      </c>
    </row>
    <row r="22" spans="1:23" x14ac:dyDescent="0.2">
      <c r="A22" s="45"/>
      <c r="B22" s="41" t="s">
        <v>70</v>
      </c>
      <c r="C22" s="42" t="s">
        <v>49</v>
      </c>
      <c r="D22" s="42">
        <v>1941145527</v>
      </c>
      <c r="E22" s="43" t="s">
        <v>50</v>
      </c>
      <c r="F22" s="42" t="s">
        <v>56</v>
      </c>
      <c r="G22" s="43" t="s">
        <v>71</v>
      </c>
      <c r="H22" s="1">
        <f>MATCH(D22,Данные!$D$1:$D$65536,0)</f>
        <v>14</v>
      </c>
      <c r="I22" s="53">
        <v>24</v>
      </c>
      <c r="J22" s="53">
        <f>IF(K22 &gt; 0, MAX(K$12:K$23) / K22, 0)</f>
        <v>1</v>
      </c>
      <c r="K22" s="53">
        <v>4</v>
      </c>
      <c r="L22" s="53">
        <f>I22*J22</f>
        <v>24</v>
      </c>
      <c r="M22" s="54">
        <v>6</v>
      </c>
      <c r="N22" s="54">
        <v>1</v>
      </c>
      <c r="O22" s="54">
        <f>IF(N22 &gt; 0,M22/N22,0)</f>
        <v>6</v>
      </c>
      <c r="P22" s="47">
        <f>MIN($S22:V22)</f>
        <v>6</v>
      </c>
      <c r="Q22" s="54"/>
      <c r="R22" s="47">
        <v>1</v>
      </c>
      <c r="S22" s="47"/>
      <c r="T22" s="47"/>
      <c r="U22" s="47"/>
      <c r="V22" s="47">
        <v>6</v>
      </c>
      <c r="W22" s="28">
        <v>11</v>
      </c>
    </row>
    <row r="23" spans="1:23" x14ac:dyDescent="0.2">
      <c r="A23" s="40">
        <v>12</v>
      </c>
      <c r="B23" s="41" t="s">
        <v>60</v>
      </c>
      <c r="C23" s="46" t="s">
        <v>47</v>
      </c>
      <c r="D23" s="42">
        <v>1941144345</v>
      </c>
      <c r="E23" s="43" t="s">
        <v>50</v>
      </c>
      <c r="F23" s="42" t="s">
        <v>56</v>
      </c>
      <c r="G23" s="43" t="s">
        <v>71</v>
      </c>
      <c r="H23" s="1">
        <f>MATCH(D23,Данные!$D$1:$D$65536,0)</f>
        <v>6</v>
      </c>
      <c r="I23" s="53">
        <v>0</v>
      </c>
      <c r="J23" s="53">
        <f>IF(K23 &gt; 0, MAX(K$12:K$23) / K23, 0)</f>
        <v>1</v>
      </c>
      <c r="K23" s="53">
        <v>4</v>
      </c>
      <c r="L23" s="53">
        <f>I23*J23</f>
        <v>0</v>
      </c>
      <c r="M23" s="54"/>
      <c r="N23" s="54"/>
      <c r="O23" s="54">
        <f>IF(N23 &gt; 0,M23/N23,0)</f>
        <v>0</v>
      </c>
      <c r="P23" s="47">
        <f>MIN($S23:V23)</f>
        <v>0</v>
      </c>
      <c r="Q23" s="54" t="s">
        <v>73</v>
      </c>
      <c r="R23" s="47"/>
      <c r="S23" s="47"/>
      <c r="T23" s="48" t="s">
        <v>72</v>
      </c>
      <c r="U23" s="47"/>
      <c r="V23" s="47"/>
      <c r="W23" s="28">
        <v>12</v>
      </c>
    </row>
  </sheetData>
  <mergeCells count="25">
    <mergeCell ref="A13:A18"/>
    <mergeCell ref="A20:A22"/>
    <mergeCell ref="O1:R1"/>
    <mergeCell ref="P8:P11"/>
    <mergeCell ref="N8:N11"/>
    <mergeCell ref="G8:G10"/>
    <mergeCell ref="E8:E10"/>
    <mergeCell ref="O8:O11"/>
    <mergeCell ref="M8:M11"/>
    <mergeCell ref="O2:R3"/>
    <mergeCell ref="S8:V8"/>
    <mergeCell ref="S9:V9"/>
    <mergeCell ref="D8:D10"/>
    <mergeCell ref="K8:K11"/>
    <mergeCell ref="W8:W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2624641292</v>
      </c>
      <c r="B3" s="17">
        <v>10</v>
      </c>
      <c r="C3" s="17" t="s">
        <v>50</v>
      </c>
      <c r="D3" s="17">
        <v>1941144315</v>
      </c>
      <c r="E3" s="7" t="s">
        <v>44</v>
      </c>
      <c r="F3" s="17" t="s">
        <v>51</v>
      </c>
      <c r="G3" s="7" t="s">
        <v>52</v>
      </c>
      <c r="H3" s="17">
        <v>4</v>
      </c>
      <c r="I3" s="17" t="s">
        <v>53</v>
      </c>
      <c r="J3" s="17" t="s">
        <v>54</v>
      </c>
      <c r="L3" s="17">
        <v>40</v>
      </c>
      <c r="M3" s="17">
        <v>4</v>
      </c>
      <c r="N3" s="17">
        <v>1</v>
      </c>
      <c r="O3" s="17">
        <v>0</v>
      </c>
      <c r="P3">
        <v>2162951023</v>
      </c>
      <c r="Q3">
        <v>2098</v>
      </c>
      <c r="S3" t="s">
        <v>55</v>
      </c>
      <c r="T3" t="s">
        <v>56</v>
      </c>
      <c r="U3">
        <f>MATCH(D3,Отчет!$D$1:$D$65536,0)</f>
        <v>12</v>
      </c>
    </row>
    <row r="4" spans="1:21" x14ac:dyDescent="0.2">
      <c r="A4" s="17">
        <v>2624641329</v>
      </c>
      <c r="B4" s="17">
        <v>6</v>
      </c>
      <c r="C4" s="17" t="s">
        <v>50</v>
      </c>
      <c r="D4" s="17">
        <v>1941144329</v>
      </c>
      <c r="E4" s="7" t="s">
        <v>45</v>
      </c>
      <c r="F4" s="17" t="s">
        <v>57</v>
      </c>
      <c r="G4" s="7" t="s">
        <v>52</v>
      </c>
      <c r="H4" s="17">
        <v>4</v>
      </c>
      <c r="I4" s="17" t="s">
        <v>53</v>
      </c>
      <c r="J4" s="17" t="s">
        <v>54</v>
      </c>
      <c r="L4" s="17">
        <v>24</v>
      </c>
      <c r="M4" s="17">
        <v>4</v>
      </c>
      <c r="N4" s="17">
        <v>1</v>
      </c>
      <c r="O4" s="17">
        <v>0</v>
      </c>
      <c r="P4">
        <v>2162951023</v>
      </c>
      <c r="Q4">
        <v>2098</v>
      </c>
      <c r="S4" t="s">
        <v>55</v>
      </c>
      <c r="T4" t="s">
        <v>56</v>
      </c>
      <c r="U4">
        <f>MATCH(D4,Отчет!$D$1:$D$65536,0)</f>
        <v>21</v>
      </c>
    </row>
    <row r="5" spans="1:21" x14ac:dyDescent="0.2">
      <c r="A5" s="17">
        <v>2624641466</v>
      </c>
      <c r="B5" s="17">
        <v>9</v>
      </c>
      <c r="C5" s="17" t="s">
        <v>50</v>
      </c>
      <c r="D5" s="17">
        <v>1944867775</v>
      </c>
      <c r="E5" s="7" t="s">
        <v>48</v>
      </c>
      <c r="F5" s="17" t="s">
        <v>58</v>
      </c>
      <c r="G5" s="7" t="s">
        <v>59</v>
      </c>
      <c r="H5" s="17">
        <v>4</v>
      </c>
      <c r="I5" s="17" t="s">
        <v>53</v>
      </c>
      <c r="J5" s="17" t="s">
        <v>54</v>
      </c>
      <c r="L5" s="17">
        <v>36</v>
      </c>
      <c r="M5" s="17">
        <v>4</v>
      </c>
      <c r="N5" s="17">
        <v>1</v>
      </c>
      <c r="O5" s="17">
        <v>0</v>
      </c>
      <c r="P5">
        <v>2162951023</v>
      </c>
      <c r="Q5">
        <v>2098</v>
      </c>
      <c r="S5" t="s">
        <v>55</v>
      </c>
      <c r="T5" t="s">
        <v>56</v>
      </c>
      <c r="U5">
        <f>MATCH(D5,Отчет!$D$1:$D$65536,0)</f>
        <v>18</v>
      </c>
    </row>
    <row r="6" spans="1:21" x14ac:dyDescent="0.2">
      <c r="A6" s="17">
        <v>2626489874</v>
      </c>
      <c r="C6" s="17" t="s">
        <v>50</v>
      </c>
      <c r="D6" s="17">
        <v>1941144345</v>
      </c>
      <c r="E6" s="7" t="s">
        <v>47</v>
      </c>
      <c r="F6" s="17" t="s">
        <v>60</v>
      </c>
      <c r="G6" s="7" t="s">
        <v>59</v>
      </c>
      <c r="H6" s="17">
        <v>4</v>
      </c>
      <c r="I6" s="17" t="s">
        <v>53</v>
      </c>
      <c r="J6" s="17" t="s">
        <v>54</v>
      </c>
      <c r="K6" s="17">
        <v>0</v>
      </c>
      <c r="L6" s="17">
        <v>0</v>
      </c>
      <c r="M6" s="17">
        <v>4</v>
      </c>
      <c r="O6" s="17">
        <v>0</v>
      </c>
      <c r="P6">
        <v>2162951023</v>
      </c>
      <c r="Q6">
        <v>2098</v>
      </c>
      <c r="S6" t="s">
        <v>55</v>
      </c>
      <c r="T6" t="s">
        <v>56</v>
      </c>
      <c r="U6">
        <f>MATCH(D6,Отчет!$D$1:$D$65536,0)</f>
        <v>23</v>
      </c>
    </row>
    <row r="7" spans="1:21" x14ac:dyDescent="0.2">
      <c r="A7" s="17">
        <v>2624641008</v>
      </c>
      <c r="B7" s="17">
        <v>9</v>
      </c>
      <c r="C7" s="17" t="s">
        <v>50</v>
      </c>
      <c r="D7" s="17">
        <v>1941144257</v>
      </c>
      <c r="E7" s="7" t="s">
        <v>38</v>
      </c>
      <c r="F7" s="17" t="s">
        <v>61</v>
      </c>
      <c r="G7" s="7" t="s">
        <v>59</v>
      </c>
      <c r="H7" s="17">
        <v>4</v>
      </c>
      <c r="I7" s="17" t="s">
        <v>53</v>
      </c>
      <c r="J7" s="17" t="s">
        <v>54</v>
      </c>
      <c r="L7" s="17">
        <v>36</v>
      </c>
      <c r="M7" s="17">
        <v>4</v>
      </c>
      <c r="N7" s="17">
        <v>1</v>
      </c>
      <c r="O7" s="17">
        <v>0</v>
      </c>
      <c r="P7">
        <v>2162951023</v>
      </c>
      <c r="Q7">
        <v>2098</v>
      </c>
      <c r="S7" t="s">
        <v>55</v>
      </c>
      <c r="T7" t="s">
        <v>56</v>
      </c>
      <c r="U7">
        <f>MATCH(D7,Отчет!$D$1:$D$65536,0)</f>
        <v>13</v>
      </c>
    </row>
    <row r="8" spans="1:21" x14ac:dyDescent="0.2">
      <c r="A8" s="17">
        <v>2624641221</v>
      </c>
      <c r="B8" s="17">
        <v>9</v>
      </c>
      <c r="C8" s="17" t="s">
        <v>50</v>
      </c>
      <c r="D8" s="17">
        <v>1944867736</v>
      </c>
      <c r="E8" s="7" t="s">
        <v>42</v>
      </c>
      <c r="F8" s="17" t="s">
        <v>62</v>
      </c>
      <c r="G8" s="7" t="s">
        <v>63</v>
      </c>
      <c r="H8" s="17">
        <v>4</v>
      </c>
      <c r="I8" s="17" t="s">
        <v>53</v>
      </c>
      <c r="J8" s="17" t="s">
        <v>54</v>
      </c>
      <c r="L8" s="17">
        <v>36</v>
      </c>
      <c r="M8" s="17">
        <v>4</v>
      </c>
      <c r="N8" s="17">
        <v>1</v>
      </c>
      <c r="O8" s="17">
        <v>0</v>
      </c>
      <c r="P8">
        <v>2162951023</v>
      </c>
      <c r="Q8">
        <v>2098</v>
      </c>
      <c r="S8" t="s">
        <v>55</v>
      </c>
      <c r="T8" t="s">
        <v>56</v>
      </c>
      <c r="U8">
        <f>MATCH(D8,Отчет!$D$1:$D$65536,0)</f>
        <v>16</v>
      </c>
    </row>
    <row r="9" spans="1:21" x14ac:dyDescent="0.2">
      <c r="A9" s="17">
        <v>2624641183</v>
      </c>
      <c r="B9" s="17">
        <v>9</v>
      </c>
      <c r="C9" s="17" t="s">
        <v>50</v>
      </c>
      <c r="D9" s="17">
        <v>1944867723</v>
      </c>
      <c r="E9" s="7" t="s">
        <v>41</v>
      </c>
      <c r="F9" s="17" t="s">
        <v>64</v>
      </c>
      <c r="G9" s="7" t="s">
        <v>63</v>
      </c>
      <c r="H9" s="17">
        <v>4</v>
      </c>
      <c r="I9" s="17" t="s">
        <v>53</v>
      </c>
      <c r="J9" s="17" t="s">
        <v>54</v>
      </c>
      <c r="L9" s="17">
        <v>36</v>
      </c>
      <c r="M9" s="17">
        <v>4</v>
      </c>
      <c r="N9" s="17">
        <v>1</v>
      </c>
      <c r="O9" s="17">
        <v>0</v>
      </c>
      <c r="P9">
        <v>2162951023</v>
      </c>
      <c r="Q9">
        <v>2098</v>
      </c>
      <c r="S9" t="s">
        <v>55</v>
      </c>
      <c r="T9" t="s">
        <v>56</v>
      </c>
      <c r="U9">
        <f>MATCH(D9,Отчет!$D$1:$D$65536,0)</f>
        <v>15</v>
      </c>
    </row>
    <row r="10" spans="1:21" x14ac:dyDescent="0.2">
      <c r="A10" s="17">
        <v>2624641259</v>
      </c>
      <c r="B10" s="17">
        <v>9</v>
      </c>
      <c r="C10" s="17" t="s">
        <v>50</v>
      </c>
      <c r="D10" s="17">
        <v>1944867749</v>
      </c>
      <c r="E10" s="7" t="s">
        <v>43</v>
      </c>
      <c r="F10" s="17" t="s">
        <v>65</v>
      </c>
      <c r="G10" s="7" t="s">
        <v>63</v>
      </c>
      <c r="H10" s="17">
        <v>4</v>
      </c>
      <c r="I10" s="17" t="s">
        <v>53</v>
      </c>
      <c r="J10" s="17" t="s">
        <v>54</v>
      </c>
      <c r="L10" s="17">
        <v>36</v>
      </c>
      <c r="M10" s="17">
        <v>4</v>
      </c>
      <c r="N10" s="17">
        <v>1</v>
      </c>
      <c r="O10" s="17">
        <v>0</v>
      </c>
      <c r="P10">
        <v>2162951023</v>
      </c>
      <c r="Q10">
        <v>2098</v>
      </c>
      <c r="S10" t="s">
        <v>55</v>
      </c>
      <c r="T10" t="s">
        <v>56</v>
      </c>
      <c r="U10">
        <f>MATCH(D10,Отчет!$D$1:$D$65536,0)</f>
        <v>17</v>
      </c>
    </row>
    <row r="11" spans="1:21" x14ac:dyDescent="0.2">
      <c r="A11" s="17">
        <v>2624641026</v>
      </c>
      <c r="B11" s="17">
        <v>9</v>
      </c>
      <c r="C11" s="17" t="s">
        <v>50</v>
      </c>
      <c r="D11" s="17">
        <v>1941144287</v>
      </c>
      <c r="E11" s="7" t="s">
        <v>39</v>
      </c>
      <c r="F11" s="17" t="s">
        <v>66</v>
      </c>
      <c r="G11" s="7" t="s">
        <v>63</v>
      </c>
      <c r="H11" s="17">
        <v>4</v>
      </c>
      <c r="I11" s="17" t="s">
        <v>53</v>
      </c>
      <c r="J11" s="17" t="s">
        <v>54</v>
      </c>
      <c r="L11" s="17">
        <v>36</v>
      </c>
      <c r="M11" s="17">
        <v>4</v>
      </c>
      <c r="N11" s="17">
        <v>1</v>
      </c>
      <c r="O11" s="17">
        <v>0</v>
      </c>
      <c r="P11">
        <v>2162951023</v>
      </c>
      <c r="Q11">
        <v>2098</v>
      </c>
      <c r="S11" t="s">
        <v>55</v>
      </c>
      <c r="T11" t="s">
        <v>56</v>
      </c>
      <c r="U11">
        <f>MATCH(D11,Отчет!$D$1:$D$65536,0)</f>
        <v>14</v>
      </c>
    </row>
    <row r="12" spans="1:21" x14ac:dyDescent="0.2">
      <c r="A12" s="17">
        <v>2624641380</v>
      </c>
      <c r="B12" s="17">
        <v>7</v>
      </c>
      <c r="C12" s="17" t="s">
        <v>50</v>
      </c>
      <c r="D12" s="17">
        <v>1944867762</v>
      </c>
      <c r="E12" s="7" t="s">
        <v>46</v>
      </c>
      <c r="F12" s="17" t="s">
        <v>67</v>
      </c>
      <c r="G12" s="7" t="s">
        <v>68</v>
      </c>
      <c r="H12" s="17">
        <v>4</v>
      </c>
      <c r="I12" s="17" t="s">
        <v>53</v>
      </c>
      <c r="J12" s="17" t="s">
        <v>54</v>
      </c>
      <c r="L12" s="17">
        <v>28</v>
      </c>
      <c r="M12" s="17">
        <v>4</v>
      </c>
      <c r="N12" s="17">
        <v>1</v>
      </c>
      <c r="O12" s="17">
        <v>0</v>
      </c>
      <c r="P12">
        <v>2162951023</v>
      </c>
      <c r="Q12">
        <v>2098</v>
      </c>
      <c r="S12" t="s">
        <v>55</v>
      </c>
      <c r="T12" t="s">
        <v>56</v>
      </c>
      <c r="U12">
        <f>MATCH(D12,Отчет!$D$1:$D$65536,0)</f>
        <v>19</v>
      </c>
    </row>
    <row r="13" spans="1:21" x14ac:dyDescent="0.2">
      <c r="A13" s="17">
        <v>2624641118</v>
      </c>
      <c r="B13" s="17">
        <v>6</v>
      </c>
      <c r="C13" s="17" t="s">
        <v>50</v>
      </c>
      <c r="D13" s="17">
        <v>1955237055</v>
      </c>
      <c r="E13" s="7" t="s">
        <v>40</v>
      </c>
      <c r="F13" s="17" t="s">
        <v>69</v>
      </c>
      <c r="G13" s="7" t="s">
        <v>68</v>
      </c>
      <c r="H13" s="17">
        <v>4</v>
      </c>
      <c r="I13" s="17" t="s">
        <v>53</v>
      </c>
      <c r="J13" s="17" t="s">
        <v>54</v>
      </c>
      <c r="L13" s="17">
        <v>24</v>
      </c>
      <c r="M13" s="17">
        <v>4</v>
      </c>
      <c r="N13" s="17">
        <v>1</v>
      </c>
      <c r="O13" s="17">
        <v>0</v>
      </c>
      <c r="P13">
        <v>2162951023</v>
      </c>
      <c r="Q13">
        <v>2098</v>
      </c>
      <c r="S13" t="s">
        <v>55</v>
      </c>
      <c r="T13" t="s">
        <v>56</v>
      </c>
      <c r="U13">
        <f>MATCH(D13,Отчет!$D$1:$D$65536,0)</f>
        <v>20</v>
      </c>
    </row>
    <row r="14" spans="1:21" x14ac:dyDescent="0.2">
      <c r="A14" s="17">
        <v>2624641497</v>
      </c>
      <c r="B14" s="17">
        <v>6</v>
      </c>
      <c r="C14" s="17" t="s">
        <v>50</v>
      </c>
      <c r="D14" s="17">
        <v>1941145527</v>
      </c>
      <c r="E14" s="7" t="s">
        <v>49</v>
      </c>
      <c r="F14" s="17" t="s">
        <v>70</v>
      </c>
      <c r="G14" s="7" t="s">
        <v>68</v>
      </c>
      <c r="H14" s="17">
        <v>4</v>
      </c>
      <c r="I14" s="17" t="s">
        <v>53</v>
      </c>
      <c r="J14" s="17" t="s">
        <v>54</v>
      </c>
      <c r="L14" s="17">
        <v>24</v>
      </c>
      <c r="M14" s="17">
        <v>4</v>
      </c>
      <c r="N14" s="17">
        <v>1</v>
      </c>
      <c r="O14" s="17">
        <v>0</v>
      </c>
      <c r="P14">
        <v>2162951023</v>
      </c>
      <c r="Q14">
        <v>2098</v>
      </c>
      <c r="S14" t="s">
        <v>55</v>
      </c>
      <c r="T14" t="s">
        <v>56</v>
      </c>
      <c r="U14">
        <f>MATCH(D14,Отчет!$D$1:$D$65536,0)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2019-01-14T10:50:30Z</dcterms:modified>
</cp:coreProperties>
</file>